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Karoo Hoogland\Quarterly Reports\2017 2018\Quarter 2 2017 2018\"/>
    </mc:Choice>
  </mc:AlternateContent>
  <workbookProtection workbookPassword="F954" lockStructure="1"/>
  <bookViews>
    <workbookView xWindow="0" yWindow="0" windowWidth="20490" windowHeight="6855" activeTab="8"/>
  </bookViews>
  <sheets>
    <sheet name="NC451" sheetId="1" r:id="rId1"/>
    <sheet name="NC452" sheetId="2" r:id="rId2"/>
    <sheet name="NC453" sheetId="3" r:id="rId3"/>
    <sheet name="DC45" sheetId="4" r:id="rId4"/>
    <sheet name="NC061" sheetId="5" r:id="rId5"/>
    <sheet name="NC062" sheetId="6" r:id="rId6"/>
    <sheet name="NC064" sheetId="7" r:id="rId7"/>
    <sheet name="NC065" sheetId="8" r:id="rId8"/>
    <sheet name="NC066" sheetId="9" r:id="rId9"/>
    <sheet name="NC067" sheetId="10" r:id="rId10"/>
    <sheet name="DC6" sheetId="11" r:id="rId11"/>
    <sheet name="NC071" sheetId="12" r:id="rId12"/>
    <sheet name="NC072" sheetId="13" r:id="rId13"/>
    <sheet name="NC073" sheetId="14" r:id="rId14"/>
    <sheet name="NC074" sheetId="15" r:id="rId15"/>
    <sheet name="NC075" sheetId="16" r:id="rId16"/>
    <sheet name="NC076" sheetId="17" r:id="rId17"/>
    <sheet name="NC077" sheetId="18" r:id="rId18"/>
    <sheet name="NC078" sheetId="19" r:id="rId19"/>
    <sheet name="DC7" sheetId="20" r:id="rId20"/>
    <sheet name="NC082" sheetId="21" r:id="rId21"/>
    <sheet name="NC084" sheetId="22" r:id="rId22"/>
    <sheet name="NC085" sheetId="23" r:id="rId23"/>
    <sheet name="NC086" sheetId="24" r:id="rId24"/>
    <sheet name="NC087" sheetId="25" r:id="rId25"/>
    <sheet name="DC8" sheetId="26" r:id="rId26"/>
    <sheet name="NC091" sheetId="27" r:id="rId27"/>
    <sheet name="NC092" sheetId="28" r:id="rId28"/>
    <sheet name="NC093" sheetId="29" r:id="rId29"/>
    <sheet name="NC094" sheetId="30" r:id="rId30"/>
    <sheet name="DC9" sheetId="31" r:id="rId31"/>
  </sheets>
  <definedNames>
    <definedName name="_xlnm.Print_Area" localSheetId="3">'DC45'!$A$1:$X$124</definedName>
    <definedName name="_xlnm.Print_Area" localSheetId="10">'DC6'!$A$1:$X$124</definedName>
    <definedName name="_xlnm.Print_Area" localSheetId="19">'DC7'!$A$1:$X$124</definedName>
    <definedName name="_xlnm.Print_Area" localSheetId="25">'DC8'!$A$1:$X$124</definedName>
    <definedName name="_xlnm.Print_Area" localSheetId="30">'DC9'!$A$1:$X$124</definedName>
    <definedName name="_xlnm.Print_Area" localSheetId="4">'NC061'!$A$1:$X$124</definedName>
    <definedName name="_xlnm.Print_Area" localSheetId="5">'NC062'!$A$1:$X$124</definedName>
    <definedName name="_xlnm.Print_Area" localSheetId="6">'NC064'!$A$1:$X$124</definedName>
    <definedName name="_xlnm.Print_Area" localSheetId="7">'NC065'!$A$1:$X$124</definedName>
    <definedName name="_xlnm.Print_Area" localSheetId="8">'NC066'!$A$1:$X$124</definedName>
    <definedName name="_xlnm.Print_Area" localSheetId="9">'NC067'!$A$1:$X$124</definedName>
    <definedName name="_xlnm.Print_Area" localSheetId="11">'NC071'!$A$1:$X$124</definedName>
    <definedName name="_xlnm.Print_Area" localSheetId="12">'NC072'!$A$1:$X$124</definedName>
    <definedName name="_xlnm.Print_Area" localSheetId="13">'NC073'!$A$1:$X$124</definedName>
    <definedName name="_xlnm.Print_Area" localSheetId="14">'NC074'!$A$1:$X$124</definedName>
    <definedName name="_xlnm.Print_Area" localSheetId="15">'NC075'!$A$1:$X$124</definedName>
    <definedName name="_xlnm.Print_Area" localSheetId="16">'NC076'!$A$1:$X$124</definedName>
    <definedName name="_xlnm.Print_Area" localSheetId="17">'NC077'!$A$1:$X$124</definedName>
    <definedName name="_xlnm.Print_Area" localSheetId="18">'NC078'!$A$1:$X$124</definedName>
    <definedName name="_xlnm.Print_Area" localSheetId="20">'NC082'!$A$1:$X$124</definedName>
    <definedName name="_xlnm.Print_Area" localSheetId="21">'NC084'!$A$1:$X$124</definedName>
    <definedName name="_xlnm.Print_Area" localSheetId="22">'NC085'!$A$1:$X$124</definedName>
    <definedName name="_xlnm.Print_Area" localSheetId="23">'NC086'!$A$1:$X$124</definedName>
    <definedName name="_xlnm.Print_Area" localSheetId="24">'NC087'!$A$1:$X$124</definedName>
    <definedName name="_xlnm.Print_Area" localSheetId="26">'NC091'!$A$1:$X$124</definedName>
    <definedName name="_xlnm.Print_Area" localSheetId="27">'NC092'!$A$1:$X$124</definedName>
    <definedName name="_xlnm.Print_Area" localSheetId="28">'NC093'!$A$1:$X$124</definedName>
    <definedName name="_xlnm.Print_Area" localSheetId="29">'NC094'!$A$1:$X$124</definedName>
    <definedName name="_xlnm.Print_Area" localSheetId="0">'NC451'!$A$1:$X$124</definedName>
    <definedName name="_xlnm.Print_Area" localSheetId="1">'NC452'!$A$1:$X$124</definedName>
    <definedName name="_xlnm.Print_Area" localSheetId="2">'NC453'!$A$1:$X$124</definedName>
  </definedNames>
  <calcPr calcId="162913"/>
</workbook>
</file>

<file path=xl/calcChain.xml><?xml version="1.0" encoding="utf-8"?>
<calcChain xmlns="http://schemas.openxmlformats.org/spreadsheetml/2006/main">
  <c r="W110" i="2" l="1"/>
  <c r="V110" i="2"/>
  <c r="Q110" i="2"/>
  <c r="P110" i="2"/>
  <c r="O110" i="2"/>
  <c r="N110" i="2"/>
  <c r="M110" i="2"/>
  <c r="S110" i="2"/>
  <c r="L110" i="2"/>
  <c r="R110" i="2"/>
  <c r="K110" i="2"/>
  <c r="J110" i="2"/>
  <c r="I110" i="2"/>
  <c r="H110" i="2"/>
  <c r="G110" i="2"/>
  <c r="F110" i="2"/>
  <c r="E110" i="2"/>
  <c r="T110" i="2"/>
  <c r="D110" i="2"/>
  <c r="C110" i="2"/>
  <c r="B110" i="2"/>
  <c r="Q109" i="2"/>
  <c r="P109" i="2"/>
  <c r="O109" i="2"/>
  <c r="N109" i="2"/>
  <c r="U108" i="2"/>
  <c r="T108" i="2"/>
  <c r="S108" i="2"/>
  <c r="R108" i="2"/>
  <c r="S107" i="2"/>
  <c r="R107" i="2"/>
  <c r="E107" i="2"/>
  <c r="S106" i="2"/>
  <c r="R106" i="2"/>
  <c r="E106" i="2"/>
  <c r="S105" i="2"/>
  <c r="R105" i="2"/>
  <c r="E105" i="2"/>
  <c r="S104" i="2"/>
  <c r="R104" i="2"/>
  <c r="E104" i="2"/>
  <c r="S103" i="2"/>
  <c r="R103" i="2"/>
  <c r="E103" i="2"/>
  <c r="U103" i="2" s="1"/>
  <c r="T102" i="2"/>
  <c r="S102" i="2"/>
  <c r="R102" i="2"/>
  <c r="E102" i="2"/>
  <c r="U102" i="2"/>
  <c r="S101" i="2"/>
  <c r="R101" i="2"/>
  <c r="E101" i="2"/>
  <c r="U101" i="2" s="1"/>
  <c r="T100" i="2"/>
  <c r="S100" i="2"/>
  <c r="R100" i="2"/>
  <c r="E100" i="2"/>
  <c r="U100" i="2"/>
  <c r="S99" i="2"/>
  <c r="R99" i="2"/>
  <c r="E99" i="2"/>
  <c r="T98" i="2"/>
  <c r="S98" i="2"/>
  <c r="R98" i="2"/>
  <c r="E98" i="2"/>
  <c r="U98" i="2"/>
  <c r="S97" i="2"/>
  <c r="R97" i="2"/>
  <c r="E97" i="2"/>
  <c r="T96" i="2"/>
  <c r="S96" i="2"/>
  <c r="R96" i="2"/>
  <c r="E96" i="2"/>
  <c r="U96" i="2"/>
  <c r="S95" i="2"/>
  <c r="R95" i="2"/>
  <c r="E95" i="2"/>
  <c r="U95" i="2"/>
  <c r="S94" i="2"/>
  <c r="R94" i="2"/>
  <c r="E94" i="2"/>
  <c r="U94" i="2"/>
  <c r="S93" i="2"/>
  <c r="R93" i="2"/>
  <c r="E93" i="2"/>
  <c r="T93" i="2"/>
  <c r="W92" i="2"/>
  <c r="W109" i="2"/>
  <c r="V92" i="2"/>
  <c r="V109" i="2"/>
  <c r="M92" i="2"/>
  <c r="S92" i="2"/>
  <c r="L92" i="2"/>
  <c r="K92" i="2"/>
  <c r="K109" i="2" s="1"/>
  <c r="J92" i="2"/>
  <c r="J109" i="2" s="1"/>
  <c r="I92" i="2"/>
  <c r="I109" i="2" s="1"/>
  <c r="H92" i="2"/>
  <c r="H109" i="2" s="1"/>
  <c r="G92" i="2"/>
  <c r="G109" i="2" s="1"/>
  <c r="F92" i="2"/>
  <c r="F109" i="2" s="1"/>
  <c r="D92" i="2"/>
  <c r="D109" i="2" s="1"/>
  <c r="C92" i="2"/>
  <c r="C109" i="2" s="1"/>
  <c r="B92" i="2"/>
  <c r="B109" i="2" s="1"/>
  <c r="W110" i="3"/>
  <c r="V110" i="3"/>
  <c r="Q110" i="3"/>
  <c r="P110" i="3"/>
  <c r="O110" i="3"/>
  <c r="N110" i="3"/>
  <c r="M110" i="3"/>
  <c r="S110" i="3" s="1"/>
  <c r="L110" i="3"/>
  <c r="R110" i="3" s="1"/>
  <c r="K110" i="3"/>
  <c r="J110" i="3"/>
  <c r="I110" i="3"/>
  <c r="H110" i="3"/>
  <c r="G110" i="3"/>
  <c r="F110" i="3"/>
  <c r="E110" i="3"/>
  <c r="U110" i="3" s="1"/>
  <c r="D110" i="3"/>
  <c r="C110" i="3"/>
  <c r="B110" i="3"/>
  <c r="Q109" i="3"/>
  <c r="P109" i="3"/>
  <c r="O109" i="3"/>
  <c r="N109" i="3"/>
  <c r="U108" i="3"/>
  <c r="T108" i="3"/>
  <c r="S108" i="3"/>
  <c r="R108" i="3"/>
  <c r="S107" i="3"/>
  <c r="R107" i="3"/>
  <c r="E107" i="3"/>
  <c r="U107" i="3"/>
  <c r="S106" i="3"/>
  <c r="R106" i="3"/>
  <c r="E106" i="3"/>
  <c r="T106" i="3"/>
  <c r="S105" i="3"/>
  <c r="R105" i="3"/>
  <c r="E105" i="3"/>
  <c r="U105" i="3"/>
  <c r="S104" i="3"/>
  <c r="R104" i="3"/>
  <c r="E104" i="3"/>
  <c r="T104" i="3"/>
  <c r="S103" i="3"/>
  <c r="R103" i="3"/>
  <c r="E103" i="3"/>
  <c r="U103" i="3"/>
  <c r="S102" i="3"/>
  <c r="R102" i="3"/>
  <c r="E102" i="3"/>
  <c r="T102" i="3"/>
  <c r="S101" i="3"/>
  <c r="R101" i="3"/>
  <c r="E101" i="3"/>
  <c r="U101" i="3"/>
  <c r="S100" i="3"/>
  <c r="R100" i="3"/>
  <c r="E100" i="3"/>
  <c r="U100" i="3"/>
  <c r="S99" i="3"/>
  <c r="R99" i="3"/>
  <c r="E99" i="3"/>
  <c r="U99" i="3"/>
  <c r="S98" i="3"/>
  <c r="R98" i="3"/>
  <c r="E98" i="3"/>
  <c r="T98" i="3"/>
  <c r="S97" i="3"/>
  <c r="R97" i="3"/>
  <c r="E97" i="3"/>
  <c r="U97" i="3"/>
  <c r="S96" i="3"/>
  <c r="R96" i="3"/>
  <c r="E96" i="3"/>
  <c r="U96" i="3"/>
  <c r="S95" i="3"/>
  <c r="R95" i="3"/>
  <c r="E95" i="3"/>
  <c r="U95" i="3"/>
  <c r="S94" i="3"/>
  <c r="R94" i="3"/>
  <c r="E94" i="3"/>
  <c r="T94" i="3"/>
  <c r="S93" i="3"/>
  <c r="R93" i="3"/>
  <c r="E93" i="3"/>
  <c r="U93" i="3"/>
  <c r="W92" i="3"/>
  <c r="W109" i="3"/>
  <c r="V92" i="3"/>
  <c r="V109" i="3"/>
  <c r="M92" i="3"/>
  <c r="S92" i="3"/>
  <c r="L92" i="3"/>
  <c r="L109" i="3"/>
  <c r="R109" i="3" s="1"/>
  <c r="K92" i="3"/>
  <c r="K109" i="3" s="1"/>
  <c r="J92" i="3"/>
  <c r="J109" i="3" s="1"/>
  <c r="I92" i="3"/>
  <c r="I109" i="3" s="1"/>
  <c r="H92" i="3"/>
  <c r="H109" i="3" s="1"/>
  <c r="G92" i="3"/>
  <c r="G109" i="3" s="1"/>
  <c r="F92" i="3"/>
  <c r="F109" i="3" s="1"/>
  <c r="D92" i="3"/>
  <c r="D109" i="3" s="1"/>
  <c r="C92" i="3"/>
  <c r="C109" i="3" s="1"/>
  <c r="B92" i="3"/>
  <c r="B109" i="3" s="1"/>
  <c r="W110" i="4"/>
  <c r="V110" i="4"/>
  <c r="Q110" i="4"/>
  <c r="P110" i="4"/>
  <c r="O110" i="4"/>
  <c r="N110" i="4"/>
  <c r="M110" i="4"/>
  <c r="S110" i="4" s="1"/>
  <c r="L110" i="4"/>
  <c r="R110" i="4" s="1"/>
  <c r="K110" i="4"/>
  <c r="J110" i="4"/>
  <c r="I110" i="4"/>
  <c r="H110" i="4"/>
  <c r="G110" i="4"/>
  <c r="F110" i="4"/>
  <c r="E110" i="4"/>
  <c r="D110" i="4"/>
  <c r="C110" i="4"/>
  <c r="B110" i="4"/>
  <c r="Q109" i="4"/>
  <c r="P109" i="4"/>
  <c r="O109" i="4"/>
  <c r="N109" i="4"/>
  <c r="U108" i="4"/>
  <c r="T108" i="4"/>
  <c r="S108" i="4"/>
  <c r="R108" i="4"/>
  <c r="U107" i="4"/>
  <c r="S107" i="4"/>
  <c r="R107" i="4"/>
  <c r="E107" i="4"/>
  <c r="T107" i="4"/>
  <c r="S106" i="4"/>
  <c r="R106" i="4"/>
  <c r="E106" i="4"/>
  <c r="T106" i="4" s="1"/>
  <c r="S105" i="4"/>
  <c r="R105" i="4"/>
  <c r="E105" i="4"/>
  <c r="U105" i="4" s="1"/>
  <c r="S104" i="4"/>
  <c r="R104" i="4"/>
  <c r="E104" i="4"/>
  <c r="U104" i="4" s="1"/>
  <c r="S103" i="4"/>
  <c r="R103" i="4"/>
  <c r="E103" i="4"/>
  <c r="T103" i="4" s="1"/>
  <c r="S102" i="4"/>
  <c r="R102" i="4"/>
  <c r="E102" i="4"/>
  <c r="U102" i="4" s="1"/>
  <c r="S101" i="4"/>
  <c r="R101" i="4"/>
  <c r="E101" i="4"/>
  <c r="T101" i="4" s="1"/>
  <c r="S100" i="4"/>
  <c r="R100" i="4"/>
  <c r="E100" i="4"/>
  <c r="U100" i="4" s="1"/>
  <c r="S99" i="4"/>
  <c r="R99" i="4"/>
  <c r="E99" i="4"/>
  <c r="T99" i="4" s="1"/>
  <c r="S98" i="4"/>
  <c r="R98" i="4"/>
  <c r="E98" i="4"/>
  <c r="U98" i="4" s="1"/>
  <c r="S97" i="4"/>
  <c r="R97" i="4"/>
  <c r="E97" i="4"/>
  <c r="U97" i="4" s="1"/>
  <c r="S96" i="4"/>
  <c r="R96" i="4"/>
  <c r="E96" i="4"/>
  <c r="U96" i="4" s="1"/>
  <c r="S95" i="4"/>
  <c r="R95" i="4"/>
  <c r="E95" i="4"/>
  <c r="T95" i="4" s="1"/>
  <c r="S94" i="4"/>
  <c r="R94" i="4"/>
  <c r="E94" i="4"/>
  <c r="U94" i="4" s="1"/>
  <c r="S93" i="4"/>
  <c r="R93" i="4"/>
  <c r="E93" i="4"/>
  <c r="U93" i="4" s="1"/>
  <c r="W92" i="4"/>
  <c r="W109" i="4" s="1"/>
  <c r="V92" i="4"/>
  <c r="V109" i="4" s="1"/>
  <c r="R92" i="4"/>
  <c r="M92" i="4"/>
  <c r="M109" i="4"/>
  <c r="S109" i="4" s="1"/>
  <c r="L92" i="4"/>
  <c r="L109" i="4" s="1"/>
  <c r="R109" i="4" s="1"/>
  <c r="K92" i="4"/>
  <c r="K109" i="4"/>
  <c r="J92" i="4"/>
  <c r="J109" i="4"/>
  <c r="I92" i="4"/>
  <c r="I109" i="4"/>
  <c r="H92" i="4"/>
  <c r="H109" i="4"/>
  <c r="G92" i="4"/>
  <c r="G109" i="4"/>
  <c r="F92" i="4"/>
  <c r="F109" i="4"/>
  <c r="D92" i="4"/>
  <c r="D109" i="4"/>
  <c r="C92" i="4"/>
  <c r="C109" i="4"/>
  <c r="B92" i="4"/>
  <c r="B109" i="4"/>
  <c r="W110" i="5"/>
  <c r="V110" i="5"/>
  <c r="Q110" i="5"/>
  <c r="P110" i="5"/>
  <c r="O110" i="5"/>
  <c r="N110" i="5"/>
  <c r="M110" i="5"/>
  <c r="S110" i="5"/>
  <c r="L110" i="5"/>
  <c r="R110" i="5"/>
  <c r="K110" i="5"/>
  <c r="J110" i="5"/>
  <c r="I110" i="5"/>
  <c r="H110" i="5"/>
  <c r="G110" i="5"/>
  <c r="F110" i="5"/>
  <c r="E110" i="5"/>
  <c r="U110" i="5"/>
  <c r="D110" i="5"/>
  <c r="C110" i="5"/>
  <c r="B110" i="5"/>
  <c r="Q109" i="5"/>
  <c r="P109" i="5"/>
  <c r="O109" i="5"/>
  <c r="N109" i="5"/>
  <c r="U108" i="5"/>
  <c r="T108" i="5"/>
  <c r="S108" i="5"/>
  <c r="R108" i="5"/>
  <c r="S107" i="5"/>
  <c r="R107" i="5"/>
  <c r="E107" i="5"/>
  <c r="U107" i="5" s="1"/>
  <c r="S106" i="5"/>
  <c r="R106" i="5"/>
  <c r="E106" i="5"/>
  <c r="T106" i="5" s="1"/>
  <c r="S105" i="5"/>
  <c r="R105" i="5"/>
  <c r="E105" i="5"/>
  <c r="U105" i="5" s="1"/>
  <c r="S104" i="5"/>
  <c r="R104" i="5"/>
  <c r="E104" i="5"/>
  <c r="T104" i="5" s="1"/>
  <c r="S103" i="5"/>
  <c r="R103" i="5"/>
  <c r="E103" i="5"/>
  <c r="U103" i="5" s="1"/>
  <c r="S102" i="5"/>
  <c r="R102" i="5"/>
  <c r="E102" i="5"/>
  <c r="U102" i="5" s="1"/>
  <c r="S101" i="5"/>
  <c r="R101" i="5"/>
  <c r="E101" i="5"/>
  <c r="U101" i="5" s="1"/>
  <c r="S100" i="5"/>
  <c r="R100" i="5"/>
  <c r="E100" i="5"/>
  <c r="T100" i="5" s="1"/>
  <c r="S99" i="5"/>
  <c r="R99" i="5"/>
  <c r="E99" i="5"/>
  <c r="U99" i="5" s="1"/>
  <c r="S98" i="5"/>
  <c r="R98" i="5"/>
  <c r="E98" i="5"/>
  <c r="T98" i="5" s="1"/>
  <c r="T97" i="5"/>
  <c r="S97" i="5"/>
  <c r="R97" i="5"/>
  <c r="E97" i="5"/>
  <c r="U97" i="5"/>
  <c r="S96" i="5"/>
  <c r="R96" i="5"/>
  <c r="E96" i="5"/>
  <c r="U96" i="5" s="1"/>
  <c r="T95" i="5"/>
  <c r="S95" i="5"/>
  <c r="R95" i="5"/>
  <c r="E95" i="5"/>
  <c r="U95" i="5"/>
  <c r="S94" i="5"/>
  <c r="R94" i="5"/>
  <c r="E94" i="5"/>
  <c r="U94" i="5"/>
  <c r="S93" i="5"/>
  <c r="R93" i="5"/>
  <c r="E93" i="5"/>
  <c r="U93" i="5"/>
  <c r="W92" i="5"/>
  <c r="W109" i="5"/>
  <c r="V92" i="5"/>
  <c r="V109" i="5"/>
  <c r="M92" i="5"/>
  <c r="L92" i="5"/>
  <c r="R92" i="5"/>
  <c r="K92" i="5"/>
  <c r="K109" i="5"/>
  <c r="J92" i="5"/>
  <c r="J109" i="5"/>
  <c r="I92" i="5"/>
  <c r="I109" i="5"/>
  <c r="H92" i="5"/>
  <c r="H109" i="5"/>
  <c r="G92" i="5"/>
  <c r="G109" i="5"/>
  <c r="F92" i="5"/>
  <c r="F109" i="5"/>
  <c r="D92" i="5"/>
  <c r="D109" i="5"/>
  <c r="C92" i="5"/>
  <c r="C109" i="5"/>
  <c r="B92" i="5"/>
  <c r="B109" i="5"/>
  <c r="W110" i="6"/>
  <c r="V110" i="6"/>
  <c r="Q110" i="6"/>
  <c r="P110" i="6"/>
  <c r="O110" i="6"/>
  <c r="N110" i="6"/>
  <c r="M110" i="6"/>
  <c r="S110" i="6" s="1"/>
  <c r="L110" i="6"/>
  <c r="R110" i="6" s="1"/>
  <c r="K110" i="6"/>
  <c r="J110" i="6"/>
  <c r="I110" i="6"/>
  <c r="H110" i="6"/>
  <c r="G110" i="6"/>
  <c r="F110" i="6"/>
  <c r="E110" i="6"/>
  <c r="T110" i="6"/>
  <c r="D110" i="6"/>
  <c r="C110" i="6"/>
  <c r="B110" i="6"/>
  <c r="Q109" i="6"/>
  <c r="P109" i="6"/>
  <c r="O109" i="6"/>
  <c r="N109" i="6"/>
  <c r="U108" i="6"/>
  <c r="T108" i="6"/>
  <c r="S108" i="6"/>
  <c r="R108" i="6"/>
  <c r="S107" i="6"/>
  <c r="R107" i="6"/>
  <c r="E107" i="6"/>
  <c r="U107" i="6" s="1"/>
  <c r="S106" i="6"/>
  <c r="R106" i="6"/>
  <c r="E106" i="6"/>
  <c r="T106" i="6" s="1"/>
  <c r="S105" i="6"/>
  <c r="R105" i="6"/>
  <c r="E105" i="6"/>
  <c r="S104" i="6"/>
  <c r="R104" i="6"/>
  <c r="E104" i="6"/>
  <c r="T104" i="6" s="1"/>
  <c r="T103" i="6"/>
  <c r="S103" i="6"/>
  <c r="R103" i="6"/>
  <c r="E103" i="6"/>
  <c r="U103" i="6"/>
  <c r="S102" i="6"/>
  <c r="R102" i="6"/>
  <c r="E102" i="6"/>
  <c r="U102" i="6"/>
  <c r="S101" i="6"/>
  <c r="R101" i="6"/>
  <c r="E101" i="6"/>
  <c r="T101" i="6"/>
  <c r="S100" i="6"/>
  <c r="R100" i="6"/>
  <c r="E100" i="6"/>
  <c r="U100" i="6"/>
  <c r="S99" i="6"/>
  <c r="R99" i="6"/>
  <c r="E99" i="6"/>
  <c r="U99" i="6"/>
  <c r="S98" i="6"/>
  <c r="R98" i="6"/>
  <c r="E98" i="6"/>
  <c r="T98" i="6"/>
  <c r="S97" i="6"/>
  <c r="R97" i="6"/>
  <c r="E97" i="6"/>
  <c r="S96" i="6"/>
  <c r="R96" i="6"/>
  <c r="E96" i="6"/>
  <c r="U96" i="6" s="1"/>
  <c r="S95" i="6"/>
  <c r="R95" i="6"/>
  <c r="E95" i="6"/>
  <c r="U95" i="6" s="1"/>
  <c r="S94" i="6"/>
  <c r="R94" i="6"/>
  <c r="E94" i="6"/>
  <c r="U94" i="6" s="1"/>
  <c r="S93" i="6"/>
  <c r="R93" i="6"/>
  <c r="E93" i="6"/>
  <c r="T93" i="6" s="1"/>
  <c r="W92" i="6"/>
  <c r="W109" i="6" s="1"/>
  <c r="V92" i="6"/>
  <c r="V109" i="6" s="1"/>
  <c r="M92" i="6"/>
  <c r="L92" i="6"/>
  <c r="L109" i="6"/>
  <c r="R109" i="6" s="1"/>
  <c r="K92" i="6"/>
  <c r="K109" i="6" s="1"/>
  <c r="J92" i="6"/>
  <c r="J109" i="6" s="1"/>
  <c r="I92" i="6"/>
  <c r="I109" i="6" s="1"/>
  <c r="H92" i="6"/>
  <c r="H109" i="6" s="1"/>
  <c r="G92" i="6"/>
  <c r="G109" i="6" s="1"/>
  <c r="F92" i="6"/>
  <c r="F109" i="6" s="1"/>
  <c r="D92" i="6"/>
  <c r="D109" i="6" s="1"/>
  <c r="C92" i="6"/>
  <c r="C109" i="6" s="1"/>
  <c r="B92" i="6"/>
  <c r="B109" i="6" s="1"/>
  <c r="W110" i="7"/>
  <c r="V110" i="7"/>
  <c r="R110" i="7"/>
  <c r="Q110" i="7"/>
  <c r="P110" i="7"/>
  <c r="O110" i="7"/>
  <c r="N110" i="7"/>
  <c r="M110" i="7"/>
  <c r="S110" i="7"/>
  <c r="L110" i="7"/>
  <c r="K110" i="7"/>
  <c r="J110" i="7"/>
  <c r="I110" i="7"/>
  <c r="H110" i="7"/>
  <c r="G110" i="7"/>
  <c r="F110" i="7"/>
  <c r="E110" i="7"/>
  <c r="U110" i="7" s="1"/>
  <c r="D110" i="7"/>
  <c r="C110" i="7"/>
  <c r="B110" i="7"/>
  <c r="Q109" i="7"/>
  <c r="P109" i="7"/>
  <c r="O109" i="7"/>
  <c r="N109" i="7"/>
  <c r="U108" i="7"/>
  <c r="T108" i="7"/>
  <c r="S108" i="7"/>
  <c r="R108" i="7"/>
  <c r="S107" i="7"/>
  <c r="R107" i="7"/>
  <c r="E107" i="7"/>
  <c r="U107" i="7"/>
  <c r="S106" i="7"/>
  <c r="R106" i="7"/>
  <c r="E106" i="7"/>
  <c r="T106" i="7"/>
  <c r="S105" i="7"/>
  <c r="R105" i="7"/>
  <c r="E105" i="7"/>
  <c r="U105" i="7"/>
  <c r="S104" i="7"/>
  <c r="R104" i="7"/>
  <c r="E104" i="7"/>
  <c r="U104" i="7"/>
  <c r="S103" i="7"/>
  <c r="R103" i="7"/>
  <c r="E103" i="7"/>
  <c r="T103" i="7"/>
  <c r="S102" i="7"/>
  <c r="R102" i="7"/>
  <c r="E102" i="7"/>
  <c r="S101" i="7"/>
  <c r="R101" i="7"/>
  <c r="E101" i="7"/>
  <c r="U101" i="7" s="1"/>
  <c r="T100" i="7"/>
  <c r="S100" i="7"/>
  <c r="R100" i="7"/>
  <c r="E100" i="7"/>
  <c r="U100" i="7"/>
  <c r="S99" i="7"/>
  <c r="R99" i="7"/>
  <c r="E99" i="7"/>
  <c r="U99" i="7"/>
  <c r="S98" i="7"/>
  <c r="R98" i="7"/>
  <c r="E98" i="7"/>
  <c r="T98" i="7"/>
  <c r="S97" i="7"/>
  <c r="R97" i="7"/>
  <c r="E97" i="7"/>
  <c r="U97" i="7"/>
  <c r="S96" i="7"/>
  <c r="R96" i="7"/>
  <c r="E96" i="7"/>
  <c r="U96" i="7"/>
  <c r="S95" i="7"/>
  <c r="R95" i="7"/>
  <c r="E95" i="7"/>
  <c r="T95" i="7"/>
  <c r="S94" i="7"/>
  <c r="R94" i="7"/>
  <c r="E94" i="7"/>
  <c r="S93" i="7"/>
  <c r="R93" i="7"/>
  <c r="E93" i="7"/>
  <c r="W92" i="7"/>
  <c r="W109" i="7"/>
  <c r="V92" i="7"/>
  <c r="V109" i="7"/>
  <c r="M92" i="7"/>
  <c r="M109" i="7"/>
  <c r="S109" i="7" s="1"/>
  <c r="L92" i="7"/>
  <c r="K92" i="7"/>
  <c r="K109" i="7"/>
  <c r="J92" i="7"/>
  <c r="J109" i="7"/>
  <c r="I92" i="7"/>
  <c r="I109" i="7"/>
  <c r="H92" i="7"/>
  <c r="H109" i="7"/>
  <c r="G92" i="7"/>
  <c r="G109" i="7"/>
  <c r="F92" i="7"/>
  <c r="F109" i="7"/>
  <c r="D92" i="7"/>
  <c r="D109" i="7"/>
  <c r="C92" i="7"/>
  <c r="C109" i="7"/>
  <c r="B92" i="7"/>
  <c r="B109" i="7"/>
  <c r="W110" i="8"/>
  <c r="V110" i="8"/>
  <c r="R110" i="8"/>
  <c r="Q110" i="8"/>
  <c r="P110" i="8"/>
  <c r="O110" i="8"/>
  <c r="N110" i="8"/>
  <c r="M110" i="8"/>
  <c r="S110" i="8"/>
  <c r="L110" i="8"/>
  <c r="K110" i="8"/>
  <c r="J110" i="8"/>
  <c r="I110" i="8"/>
  <c r="H110" i="8"/>
  <c r="G110" i="8"/>
  <c r="F110" i="8"/>
  <c r="E110" i="8"/>
  <c r="T110" i="8" s="1"/>
  <c r="D110" i="8"/>
  <c r="C110" i="8"/>
  <c r="B110" i="8"/>
  <c r="Q109" i="8"/>
  <c r="P109" i="8"/>
  <c r="O109" i="8"/>
  <c r="N109" i="8"/>
  <c r="U108" i="8"/>
  <c r="T108" i="8"/>
  <c r="S108" i="8"/>
  <c r="R108" i="8"/>
  <c r="S107" i="8"/>
  <c r="R107" i="8"/>
  <c r="E107" i="8"/>
  <c r="U107" i="8" s="1"/>
  <c r="S106" i="8"/>
  <c r="R106" i="8"/>
  <c r="E106" i="8"/>
  <c r="T106" i="8" s="1"/>
  <c r="S105" i="8"/>
  <c r="R105" i="8"/>
  <c r="E105" i="8"/>
  <c r="U105" i="8" s="1"/>
  <c r="S104" i="8"/>
  <c r="R104" i="8"/>
  <c r="E104" i="8"/>
  <c r="U104" i="8" s="1"/>
  <c r="S103" i="8"/>
  <c r="R103" i="8"/>
  <c r="E103" i="8"/>
  <c r="U103" i="8" s="1"/>
  <c r="S102" i="8"/>
  <c r="R102" i="8"/>
  <c r="E102" i="8"/>
  <c r="T102" i="8" s="1"/>
  <c r="S101" i="8"/>
  <c r="R101" i="8"/>
  <c r="E101" i="8"/>
  <c r="U101" i="8" s="1"/>
  <c r="S100" i="8"/>
  <c r="R100" i="8"/>
  <c r="E100" i="8"/>
  <c r="U100" i="8" s="1"/>
  <c r="S99" i="8"/>
  <c r="R99" i="8"/>
  <c r="E99" i="8"/>
  <c r="U99" i="8" s="1"/>
  <c r="S98" i="8"/>
  <c r="R98" i="8"/>
  <c r="E98" i="8"/>
  <c r="T98" i="8" s="1"/>
  <c r="S97" i="8"/>
  <c r="R97" i="8"/>
  <c r="E97" i="8"/>
  <c r="U97" i="8" s="1"/>
  <c r="S96" i="8"/>
  <c r="R96" i="8"/>
  <c r="E96" i="8"/>
  <c r="U96" i="8" s="1"/>
  <c r="S95" i="8"/>
  <c r="R95" i="8"/>
  <c r="E95" i="8"/>
  <c r="U95" i="8" s="1"/>
  <c r="S94" i="8"/>
  <c r="R94" i="8"/>
  <c r="E94" i="8"/>
  <c r="T94" i="8" s="1"/>
  <c r="T93" i="8"/>
  <c r="S93" i="8"/>
  <c r="R93" i="8"/>
  <c r="E93" i="8"/>
  <c r="U93" i="8"/>
  <c r="W92" i="8"/>
  <c r="W109" i="8"/>
  <c r="V92" i="8"/>
  <c r="V109" i="8"/>
  <c r="M92" i="8"/>
  <c r="L92" i="8"/>
  <c r="R92" i="8" s="1"/>
  <c r="K92" i="8"/>
  <c r="K109" i="8" s="1"/>
  <c r="J92" i="8"/>
  <c r="J109" i="8" s="1"/>
  <c r="I92" i="8"/>
  <c r="I109" i="8" s="1"/>
  <c r="H92" i="8"/>
  <c r="H109" i="8" s="1"/>
  <c r="G92" i="8"/>
  <c r="G109" i="8" s="1"/>
  <c r="F92" i="8"/>
  <c r="F109" i="8" s="1"/>
  <c r="D92" i="8"/>
  <c r="D109" i="8" s="1"/>
  <c r="C92" i="8"/>
  <c r="C109" i="8" s="1"/>
  <c r="B92" i="8"/>
  <c r="B109" i="8"/>
  <c r="W110" i="9"/>
  <c r="V110" i="9"/>
  <c r="Q110" i="9"/>
  <c r="P110" i="9"/>
  <c r="O110" i="9"/>
  <c r="N110" i="9"/>
  <c r="M110" i="9"/>
  <c r="S110" i="9" s="1"/>
  <c r="L110" i="9"/>
  <c r="R110" i="9" s="1"/>
  <c r="K110" i="9"/>
  <c r="J110" i="9"/>
  <c r="I110" i="9"/>
  <c r="H110" i="9"/>
  <c r="G110" i="9"/>
  <c r="F110" i="9"/>
  <c r="E110" i="9"/>
  <c r="U110" i="9"/>
  <c r="D110" i="9"/>
  <c r="C110" i="9"/>
  <c r="B110" i="9"/>
  <c r="Q109" i="9"/>
  <c r="P109" i="9"/>
  <c r="O109" i="9"/>
  <c r="N109" i="9"/>
  <c r="U108" i="9"/>
  <c r="T108" i="9"/>
  <c r="S108" i="9"/>
  <c r="R108" i="9"/>
  <c r="S107" i="9"/>
  <c r="R107" i="9"/>
  <c r="E107" i="9"/>
  <c r="T107" i="9" s="1"/>
  <c r="S106" i="9"/>
  <c r="R106" i="9"/>
  <c r="E106" i="9"/>
  <c r="U106" i="9" s="1"/>
  <c r="S105" i="9"/>
  <c r="R105" i="9"/>
  <c r="E105" i="9"/>
  <c r="U105" i="9" s="1"/>
  <c r="S104" i="9"/>
  <c r="R104" i="9"/>
  <c r="E104" i="9"/>
  <c r="U104" i="9" s="1"/>
  <c r="S103" i="9"/>
  <c r="R103" i="9"/>
  <c r="E103" i="9"/>
  <c r="T103" i="9" s="1"/>
  <c r="S102" i="9"/>
  <c r="R102" i="9"/>
  <c r="E102" i="9"/>
  <c r="U102" i="9" s="1"/>
  <c r="S101" i="9"/>
  <c r="R101" i="9"/>
  <c r="E101" i="9"/>
  <c r="U101" i="9" s="1"/>
  <c r="T100" i="9"/>
  <c r="S100" i="9"/>
  <c r="R100" i="9"/>
  <c r="E100" i="9"/>
  <c r="U100" i="9" s="1"/>
  <c r="S99" i="9"/>
  <c r="R99" i="9"/>
  <c r="E99" i="9"/>
  <c r="T98" i="9"/>
  <c r="S98" i="9"/>
  <c r="R98" i="9"/>
  <c r="E98" i="9"/>
  <c r="U98" i="9"/>
  <c r="S97" i="9"/>
  <c r="R97" i="9"/>
  <c r="E97" i="9"/>
  <c r="U97" i="9"/>
  <c r="S96" i="9"/>
  <c r="R96" i="9"/>
  <c r="E96" i="9"/>
  <c r="U96" i="9"/>
  <c r="S95" i="9"/>
  <c r="R95" i="9"/>
  <c r="E95" i="9"/>
  <c r="T95" i="9"/>
  <c r="S94" i="9"/>
  <c r="R94" i="9"/>
  <c r="E94" i="9"/>
  <c r="U94" i="9"/>
  <c r="S93" i="9"/>
  <c r="R93" i="9"/>
  <c r="E93" i="9"/>
  <c r="U93" i="9"/>
  <c r="W92" i="9"/>
  <c r="W109" i="9" s="1"/>
  <c r="V92" i="9"/>
  <c r="V109" i="9"/>
  <c r="M92" i="9"/>
  <c r="S92" i="9"/>
  <c r="L92" i="9"/>
  <c r="L109" i="9"/>
  <c r="R109" i="9" s="1"/>
  <c r="K92" i="9"/>
  <c r="K109" i="9" s="1"/>
  <c r="J92" i="9"/>
  <c r="J109" i="9" s="1"/>
  <c r="I92" i="9"/>
  <c r="I109" i="9" s="1"/>
  <c r="H92" i="9"/>
  <c r="H109" i="9" s="1"/>
  <c r="G92" i="9"/>
  <c r="G109" i="9" s="1"/>
  <c r="F92" i="9"/>
  <c r="F109" i="9" s="1"/>
  <c r="D92" i="9"/>
  <c r="D109" i="9" s="1"/>
  <c r="C92" i="9"/>
  <c r="C109" i="9" s="1"/>
  <c r="B92" i="9"/>
  <c r="B109" i="9" s="1"/>
  <c r="W110" i="10"/>
  <c r="V110" i="10"/>
  <c r="R110" i="10"/>
  <c r="Q110" i="10"/>
  <c r="P110" i="10"/>
  <c r="O110" i="10"/>
  <c r="N110" i="10"/>
  <c r="M110" i="10"/>
  <c r="S110" i="10"/>
  <c r="L110" i="10"/>
  <c r="K110" i="10"/>
  <c r="J110" i="10"/>
  <c r="I110" i="10"/>
  <c r="H110" i="10"/>
  <c r="G110" i="10"/>
  <c r="F110" i="10"/>
  <c r="E110" i="10"/>
  <c r="U110" i="10" s="1"/>
  <c r="D110" i="10"/>
  <c r="C110" i="10"/>
  <c r="B110" i="10"/>
  <c r="Q109" i="10"/>
  <c r="P109" i="10"/>
  <c r="O109" i="10"/>
  <c r="N109" i="10"/>
  <c r="U108" i="10"/>
  <c r="T108" i="10"/>
  <c r="S108" i="10"/>
  <c r="R108" i="10"/>
  <c r="S107" i="10"/>
  <c r="R107" i="10"/>
  <c r="E107" i="10"/>
  <c r="T107" i="10"/>
  <c r="S106" i="10"/>
  <c r="R106" i="10"/>
  <c r="E106" i="10"/>
  <c r="T106" i="10"/>
  <c r="S105" i="10"/>
  <c r="R105" i="10"/>
  <c r="E105" i="10"/>
  <c r="U105" i="10"/>
  <c r="S104" i="10"/>
  <c r="R104" i="10"/>
  <c r="E104" i="10"/>
  <c r="U104" i="10"/>
  <c r="S103" i="10"/>
  <c r="R103" i="10"/>
  <c r="E103" i="10"/>
  <c r="U103" i="10"/>
  <c r="S102" i="10"/>
  <c r="R102" i="10"/>
  <c r="E102" i="10"/>
  <c r="T102" i="10"/>
  <c r="S101" i="10"/>
  <c r="R101" i="10"/>
  <c r="E101" i="10"/>
  <c r="U101" i="10"/>
  <c r="S100" i="10"/>
  <c r="R100" i="10"/>
  <c r="E100" i="10"/>
  <c r="U100" i="10"/>
  <c r="S99" i="10"/>
  <c r="R99" i="10"/>
  <c r="E99" i="10"/>
  <c r="U99" i="10"/>
  <c r="S98" i="10"/>
  <c r="R98" i="10"/>
  <c r="E98" i="10"/>
  <c r="T98" i="10"/>
  <c r="S97" i="10"/>
  <c r="R97" i="10"/>
  <c r="E97" i="10"/>
  <c r="U97" i="10"/>
  <c r="S96" i="10"/>
  <c r="R96" i="10"/>
  <c r="E96" i="10"/>
  <c r="U96" i="10"/>
  <c r="S95" i="10"/>
  <c r="R95" i="10"/>
  <c r="E95" i="10"/>
  <c r="U95" i="10"/>
  <c r="S94" i="10"/>
  <c r="R94" i="10"/>
  <c r="E94" i="10"/>
  <c r="T94" i="10"/>
  <c r="S93" i="10"/>
  <c r="R93" i="10"/>
  <c r="E93" i="10"/>
  <c r="U93" i="10"/>
  <c r="W92" i="10"/>
  <c r="W109" i="10"/>
  <c r="V92" i="10"/>
  <c r="V109" i="10"/>
  <c r="M92" i="10"/>
  <c r="M109" i="10" s="1"/>
  <c r="S109" i="10"/>
  <c r="L92" i="10"/>
  <c r="R92" i="10" s="1"/>
  <c r="L109" i="10"/>
  <c r="R109" i="10" s="1"/>
  <c r="K92" i="10"/>
  <c r="K109" i="10" s="1"/>
  <c r="J92" i="10"/>
  <c r="J109" i="10" s="1"/>
  <c r="I92" i="10"/>
  <c r="I109" i="10" s="1"/>
  <c r="H92" i="10"/>
  <c r="H109" i="10" s="1"/>
  <c r="G92" i="10"/>
  <c r="G109" i="10" s="1"/>
  <c r="F92" i="10"/>
  <c r="F109" i="10" s="1"/>
  <c r="D92" i="10"/>
  <c r="D109" i="10" s="1"/>
  <c r="C92" i="10"/>
  <c r="C109" i="10" s="1"/>
  <c r="B92" i="10"/>
  <c r="B109" i="10" s="1"/>
  <c r="W110" i="11"/>
  <c r="V110" i="11"/>
  <c r="T110" i="11"/>
  <c r="Q110" i="11"/>
  <c r="P110" i="11"/>
  <c r="O110" i="11"/>
  <c r="N110" i="11"/>
  <c r="M110" i="11"/>
  <c r="S110" i="11" s="1"/>
  <c r="L110" i="11"/>
  <c r="R110" i="11"/>
  <c r="K110" i="11"/>
  <c r="J110" i="11"/>
  <c r="I110" i="11"/>
  <c r="H110" i="11"/>
  <c r="G110" i="11"/>
  <c r="F110" i="11"/>
  <c r="E110" i="11"/>
  <c r="U110" i="11"/>
  <c r="D110" i="11"/>
  <c r="C110" i="11"/>
  <c r="B110" i="11"/>
  <c r="Q109" i="11"/>
  <c r="P109" i="11"/>
  <c r="O109" i="11"/>
  <c r="N109" i="11"/>
  <c r="U108" i="11"/>
  <c r="T108" i="11"/>
  <c r="S108" i="11"/>
  <c r="R108" i="11"/>
  <c r="S107" i="11"/>
  <c r="R107" i="11"/>
  <c r="E107" i="11"/>
  <c r="T107" i="11" s="1"/>
  <c r="S106" i="11"/>
  <c r="R106" i="11"/>
  <c r="E106" i="11"/>
  <c r="U106" i="11" s="1"/>
  <c r="S105" i="11"/>
  <c r="R105" i="11"/>
  <c r="E105" i="11"/>
  <c r="U105" i="11" s="1"/>
  <c r="S104" i="11"/>
  <c r="R104" i="11"/>
  <c r="E104" i="11"/>
  <c r="U104" i="11" s="1"/>
  <c r="S103" i="11"/>
  <c r="R103" i="11"/>
  <c r="E103" i="11"/>
  <c r="T103" i="11" s="1"/>
  <c r="S102" i="11"/>
  <c r="R102" i="11"/>
  <c r="E102" i="11"/>
  <c r="U102" i="11" s="1"/>
  <c r="S101" i="11"/>
  <c r="R101" i="11"/>
  <c r="E101" i="11"/>
  <c r="U101" i="11" s="1"/>
  <c r="S100" i="11"/>
  <c r="R100" i="11"/>
  <c r="E100" i="11"/>
  <c r="U100" i="11" s="1"/>
  <c r="S99" i="11"/>
  <c r="R99" i="11"/>
  <c r="E99" i="11"/>
  <c r="T99" i="11" s="1"/>
  <c r="S98" i="11"/>
  <c r="R98" i="11"/>
  <c r="E98" i="11"/>
  <c r="U98" i="11" s="1"/>
  <c r="S97" i="11"/>
  <c r="R97" i="11"/>
  <c r="E97" i="11"/>
  <c r="U97" i="11" s="1"/>
  <c r="S96" i="11"/>
  <c r="R96" i="11"/>
  <c r="E96" i="11"/>
  <c r="U96" i="11" s="1"/>
  <c r="S95" i="11"/>
  <c r="R95" i="11"/>
  <c r="E95" i="11"/>
  <c r="T95" i="11" s="1"/>
  <c r="S94" i="11"/>
  <c r="R94" i="11"/>
  <c r="E94" i="11"/>
  <c r="U94" i="11" s="1"/>
  <c r="S93" i="11"/>
  <c r="R93" i="11"/>
  <c r="E93" i="11"/>
  <c r="T93" i="11" s="1"/>
  <c r="W92" i="11"/>
  <c r="W109" i="11" s="1"/>
  <c r="V92" i="11"/>
  <c r="V109" i="11" s="1"/>
  <c r="M92" i="11"/>
  <c r="M109" i="11" s="1"/>
  <c r="S109" i="11" s="1"/>
  <c r="L92" i="11"/>
  <c r="L109" i="11"/>
  <c r="R109" i="11" s="1"/>
  <c r="K92" i="11"/>
  <c r="K109" i="11" s="1"/>
  <c r="J92" i="11"/>
  <c r="J109" i="11" s="1"/>
  <c r="I92" i="11"/>
  <c r="I109" i="11" s="1"/>
  <c r="H92" i="11"/>
  <c r="H109" i="11" s="1"/>
  <c r="G92" i="11"/>
  <c r="G109" i="11" s="1"/>
  <c r="F92" i="11"/>
  <c r="F109" i="11" s="1"/>
  <c r="D92" i="11"/>
  <c r="D109" i="11" s="1"/>
  <c r="C92" i="11"/>
  <c r="C109" i="11" s="1"/>
  <c r="B92" i="11"/>
  <c r="B109" i="11" s="1"/>
  <c r="W110" i="12"/>
  <c r="V110" i="12"/>
  <c r="Q110" i="12"/>
  <c r="P110" i="12"/>
  <c r="O110" i="12"/>
  <c r="N110" i="12"/>
  <c r="M110" i="12"/>
  <c r="S110" i="12"/>
  <c r="L110" i="12"/>
  <c r="R110" i="12" s="1"/>
  <c r="K110" i="12"/>
  <c r="J110" i="12"/>
  <c r="I110" i="12"/>
  <c r="H110" i="12"/>
  <c r="G110" i="12"/>
  <c r="F110" i="12"/>
  <c r="E110" i="12"/>
  <c r="U110" i="12" s="1"/>
  <c r="D110" i="12"/>
  <c r="C110" i="12"/>
  <c r="B110" i="12"/>
  <c r="Q109" i="12"/>
  <c r="P109" i="12"/>
  <c r="O109" i="12"/>
  <c r="N109" i="12"/>
  <c r="U108" i="12"/>
  <c r="T108" i="12"/>
  <c r="S108" i="12"/>
  <c r="R108" i="12"/>
  <c r="S107" i="12"/>
  <c r="R107" i="12"/>
  <c r="E107" i="12"/>
  <c r="U107" i="12"/>
  <c r="S106" i="12"/>
  <c r="R106" i="12"/>
  <c r="E106" i="12"/>
  <c r="U106" i="12"/>
  <c r="S105" i="12"/>
  <c r="R105" i="12"/>
  <c r="E105" i="12"/>
  <c r="T105" i="12"/>
  <c r="S104" i="12"/>
  <c r="R104" i="12"/>
  <c r="E104" i="12"/>
  <c r="T104" i="12"/>
  <c r="S103" i="12"/>
  <c r="R103" i="12"/>
  <c r="E103" i="12"/>
  <c r="U103" i="12"/>
  <c r="S102" i="12"/>
  <c r="R102" i="12"/>
  <c r="E102" i="12"/>
  <c r="U102" i="12"/>
  <c r="S101" i="12"/>
  <c r="R101" i="12"/>
  <c r="E101" i="12"/>
  <c r="T101" i="12"/>
  <c r="S100" i="12"/>
  <c r="R100" i="12"/>
  <c r="E100" i="12"/>
  <c r="T100" i="12"/>
  <c r="S99" i="12"/>
  <c r="R99" i="12"/>
  <c r="E99" i="12"/>
  <c r="U99" i="12"/>
  <c r="S98" i="12"/>
  <c r="R98" i="12"/>
  <c r="E98" i="12"/>
  <c r="U98" i="12"/>
  <c r="S97" i="12"/>
  <c r="R97" i="12"/>
  <c r="E97" i="12"/>
  <c r="T97" i="12"/>
  <c r="S96" i="12"/>
  <c r="R96" i="12"/>
  <c r="E96" i="12"/>
  <c r="T96" i="12"/>
  <c r="S95" i="12"/>
  <c r="R95" i="12"/>
  <c r="E95" i="12"/>
  <c r="T95" i="12" s="1"/>
  <c r="S94" i="12"/>
  <c r="R94" i="12"/>
  <c r="E94" i="12"/>
  <c r="T94" i="12" s="1"/>
  <c r="U94" i="12"/>
  <c r="S93" i="12"/>
  <c r="R93" i="12"/>
  <c r="E93" i="12"/>
  <c r="U93" i="12" s="1"/>
  <c r="W92" i="12"/>
  <c r="W109" i="12"/>
  <c r="V92" i="12"/>
  <c r="V109" i="12"/>
  <c r="M92" i="12"/>
  <c r="M109" i="12"/>
  <c r="S109" i="12" s="1"/>
  <c r="L92" i="12"/>
  <c r="K92" i="12"/>
  <c r="K109" i="12"/>
  <c r="J92" i="12"/>
  <c r="J109" i="12"/>
  <c r="I92" i="12"/>
  <c r="I109" i="12"/>
  <c r="H92" i="12"/>
  <c r="H109" i="12" s="1"/>
  <c r="G92" i="12"/>
  <c r="G109" i="12"/>
  <c r="F92" i="12"/>
  <c r="F109" i="12"/>
  <c r="D92" i="12"/>
  <c r="D109" i="12"/>
  <c r="C92" i="12"/>
  <c r="C109" i="12" s="1"/>
  <c r="B92" i="12"/>
  <c r="B109" i="12"/>
  <c r="W110" i="13"/>
  <c r="V110" i="13"/>
  <c r="Q110" i="13"/>
  <c r="P110" i="13"/>
  <c r="O110" i="13"/>
  <c r="N110" i="13"/>
  <c r="M110" i="13"/>
  <c r="S110" i="13"/>
  <c r="L110" i="13"/>
  <c r="R110" i="13"/>
  <c r="K110" i="13"/>
  <c r="J110" i="13"/>
  <c r="I110" i="13"/>
  <c r="H110" i="13"/>
  <c r="G110" i="13"/>
  <c r="F110" i="13"/>
  <c r="E110" i="13"/>
  <c r="T110" i="13"/>
  <c r="D110" i="13"/>
  <c r="C110" i="13"/>
  <c r="B110" i="13"/>
  <c r="Q109" i="13"/>
  <c r="P109" i="13"/>
  <c r="O109" i="13"/>
  <c r="N109" i="13"/>
  <c r="L109" i="13"/>
  <c r="R109" i="13" s="1"/>
  <c r="U108" i="13"/>
  <c r="T108" i="13"/>
  <c r="S108" i="13"/>
  <c r="R108" i="13"/>
  <c r="S107" i="13"/>
  <c r="R107" i="13"/>
  <c r="E107" i="13"/>
  <c r="U107" i="13" s="1"/>
  <c r="S106" i="13"/>
  <c r="R106" i="13"/>
  <c r="E106" i="13"/>
  <c r="T106" i="13" s="1"/>
  <c r="S105" i="13"/>
  <c r="R105" i="13"/>
  <c r="E105" i="13"/>
  <c r="T105" i="13" s="1"/>
  <c r="S104" i="13"/>
  <c r="R104" i="13"/>
  <c r="E104" i="13"/>
  <c r="U104" i="13" s="1"/>
  <c r="S103" i="13"/>
  <c r="R103" i="13"/>
  <c r="E103" i="13"/>
  <c r="U103" i="13" s="1"/>
  <c r="S102" i="13"/>
  <c r="R102" i="13"/>
  <c r="E102" i="13"/>
  <c r="T102" i="13" s="1"/>
  <c r="S101" i="13"/>
  <c r="R101" i="13"/>
  <c r="E101" i="13"/>
  <c r="T101" i="13" s="1"/>
  <c r="S100" i="13"/>
  <c r="R100" i="13"/>
  <c r="E100" i="13"/>
  <c r="U100" i="13" s="1"/>
  <c r="S99" i="13"/>
  <c r="R99" i="13"/>
  <c r="E99" i="13"/>
  <c r="U99" i="13" s="1"/>
  <c r="S98" i="13"/>
  <c r="R98" i="13"/>
  <c r="E98" i="13"/>
  <c r="T98" i="13" s="1"/>
  <c r="S97" i="13"/>
  <c r="R97" i="13"/>
  <c r="E97" i="13"/>
  <c r="U97" i="13" s="1"/>
  <c r="S96" i="13"/>
  <c r="R96" i="13"/>
  <c r="E96" i="13"/>
  <c r="U96" i="13" s="1"/>
  <c r="S95" i="13"/>
  <c r="R95" i="13"/>
  <c r="E95" i="13"/>
  <c r="U95" i="13" s="1"/>
  <c r="S94" i="13"/>
  <c r="R94" i="13"/>
  <c r="E94" i="13"/>
  <c r="T94" i="13" s="1"/>
  <c r="S93" i="13"/>
  <c r="R93" i="13"/>
  <c r="E93" i="13"/>
  <c r="U93" i="13" s="1"/>
  <c r="W92" i="13"/>
  <c r="W109" i="13" s="1"/>
  <c r="V92" i="13"/>
  <c r="V109" i="13" s="1"/>
  <c r="M92" i="13"/>
  <c r="L92" i="13"/>
  <c r="R92" i="13"/>
  <c r="K92" i="13"/>
  <c r="K109" i="13"/>
  <c r="J92" i="13"/>
  <c r="J109" i="13" s="1"/>
  <c r="I92" i="13"/>
  <c r="I109" i="13"/>
  <c r="H92" i="13"/>
  <c r="H109" i="13"/>
  <c r="G92" i="13"/>
  <c r="G109" i="13"/>
  <c r="F92" i="13"/>
  <c r="F109" i="13" s="1"/>
  <c r="D92" i="13"/>
  <c r="D109" i="13"/>
  <c r="C92" i="13"/>
  <c r="C109" i="13"/>
  <c r="B92" i="13"/>
  <c r="B109" i="13"/>
  <c r="W110" i="14"/>
  <c r="V110" i="14"/>
  <c r="Q110" i="14"/>
  <c r="P110" i="14"/>
  <c r="O110" i="14"/>
  <c r="N110" i="14"/>
  <c r="M110" i="14"/>
  <c r="S110" i="14" s="1"/>
  <c r="L110" i="14"/>
  <c r="R110" i="14" s="1"/>
  <c r="K110" i="14"/>
  <c r="J110" i="14"/>
  <c r="I110" i="14"/>
  <c r="H110" i="14"/>
  <c r="G110" i="14"/>
  <c r="F110" i="14"/>
  <c r="E110" i="14"/>
  <c r="U110" i="14" s="1"/>
  <c r="D110" i="14"/>
  <c r="C110" i="14"/>
  <c r="B110" i="14"/>
  <c r="Q109" i="14"/>
  <c r="P109" i="14"/>
  <c r="O109" i="14"/>
  <c r="N109" i="14"/>
  <c r="U108" i="14"/>
  <c r="T108" i="14"/>
  <c r="S108" i="14"/>
  <c r="R108" i="14"/>
  <c r="S107" i="14"/>
  <c r="R107" i="14"/>
  <c r="E107" i="14"/>
  <c r="T107" i="14" s="1"/>
  <c r="S106" i="14"/>
  <c r="R106" i="14"/>
  <c r="E106" i="14"/>
  <c r="U106" i="14" s="1"/>
  <c r="S105" i="14"/>
  <c r="R105" i="14"/>
  <c r="E105" i="14"/>
  <c r="U105" i="14" s="1"/>
  <c r="S104" i="14"/>
  <c r="R104" i="14"/>
  <c r="E104" i="14"/>
  <c r="U104" i="14" s="1"/>
  <c r="S103" i="14"/>
  <c r="R103" i="14"/>
  <c r="E103" i="14"/>
  <c r="T103" i="14" s="1"/>
  <c r="S102" i="14"/>
  <c r="R102" i="14"/>
  <c r="E102" i="14"/>
  <c r="U102" i="14" s="1"/>
  <c r="S101" i="14"/>
  <c r="R101" i="14"/>
  <c r="E101" i="14"/>
  <c r="U101" i="14" s="1"/>
  <c r="S100" i="14"/>
  <c r="R100" i="14"/>
  <c r="E100" i="14"/>
  <c r="U100" i="14" s="1"/>
  <c r="S99" i="14"/>
  <c r="R99" i="14"/>
  <c r="E99" i="14"/>
  <c r="T99" i="14" s="1"/>
  <c r="S98" i="14"/>
  <c r="R98" i="14"/>
  <c r="E98" i="14"/>
  <c r="U98" i="14" s="1"/>
  <c r="S97" i="14"/>
  <c r="R97" i="14"/>
  <c r="E97" i="14"/>
  <c r="U97" i="14" s="1"/>
  <c r="S96" i="14"/>
  <c r="R96" i="14"/>
  <c r="E96" i="14"/>
  <c r="U96" i="14" s="1"/>
  <c r="S95" i="14"/>
  <c r="R95" i="14"/>
  <c r="E95" i="14"/>
  <c r="T95" i="14" s="1"/>
  <c r="S94" i="14"/>
  <c r="R94" i="14"/>
  <c r="E94" i="14"/>
  <c r="U94" i="14" s="1"/>
  <c r="S93" i="14"/>
  <c r="R93" i="14"/>
  <c r="E93" i="14"/>
  <c r="U93" i="14" s="1"/>
  <c r="W92" i="14"/>
  <c r="W109" i="14" s="1"/>
  <c r="V92" i="14"/>
  <c r="V109" i="14" s="1"/>
  <c r="M92" i="14"/>
  <c r="M109" i="14" s="1"/>
  <c r="S109" i="14" s="1"/>
  <c r="L92" i="14"/>
  <c r="L109" i="14" s="1"/>
  <c r="R109" i="14" s="1"/>
  <c r="K92" i="14"/>
  <c r="K109" i="14" s="1"/>
  <c r="J92" i="14"/>
  <c r="J109" i="14" s="1"/>
  <c r="I92" i="14"/>
  <c r="I109" i="14" s="1"/>
  <c r="H92" i="14"/>
  <c r="H109" i="14" s="1"/>
  <c r="G92" i="14"/>
  <c r="G109" i="14" s="1"/>
  <c r="F92" i="14"/>
  <c r="F109" i="14" s="1"/>
  <c r="D92" i="14"/>
  <c r="D109" i="14" s="1"/>
  <c r="C92" i="14"/>
  <c r="C109" i="14" s="1"/>
  <c r="B92" i="14"/>
  <c r="B109" i="14" s="1"/>
  <c r="W110" i="15"/>
  <c r="V110" i="15"/>
  <c r="U110" i="15"/>
  <c r="Q110" i="15"/>
  <c r="P110" i="15"/>
  <c r="O110" i="15"/>
  <c r="N110" i="15"/>
  <c r="M110" i="15"/>
  <c r="S110" i="15"/>
  <c r="L110" i="15"/>
  <c r="R110" i="15"/>
  <c r="K110" i="15"/>
  <c r="J110" i="15"/>
  <c r="I110" i="15"/>
  <c r="H110" i="15"/>
  <c r="G110" i="15"/>
  <c r="F110" i="15"/>
  <c r="E110" i="15"/>
  <c r="T110" i="15"/>
  <c r="D110" i="15"/>
  <c r="C110" i="15"/>
  <c r="B110" i="15"/>
  <c r="Q109" i="15"/>
  <c r="P109" i="15"/>
  <c r="O109" i="15"/>
  <c r="N109" i="15"/>
  <c r="U108" i="15"/>
  <c r="T108" i="15"/>
  <c r="S108" i="15"/>
  <c r="R108" i="15"/>
  <c r="S107" i="15"/>
  <c r="R107" i="15"/>
  <c r="E107" i="15"/>
  <c r="U107" i="15" s="1"/>
  <c r="S106" i="15"/>
  <c r="R106" i="15"/>
  <c r="E106" i="15"/>
  <c r="U106" i="15" s="1"/>
  <c r="S105" i="15"/>
  <c r="R105" i="15"/>
  <c r="E105" i="15"/>
  <c r="U105" i="15" s="1"/>
  <c r="S104" i="15"/>
  <c r="R104" i="15"/>
  <c r="E104" i="15"/>
  <c r="T104" i="15" s="1"/>
  <c r="T103" i="15"/>
  <c r="S103" i="15"/>
  <c r="R103" i="15"/>
  <c r="E103" i="15"/>
  <c r="U103" i="15"/>
  <c r="S102" i="15"/>
  <c r="R102" i="15"/>
  <c r="E102" i="15"/>
  <c r="T101" i="15"/>
  <c r="S101" i="15"/>
  <c r="R101" i="15"/>
  <c r="E101" i="15"/>
  <c r="U101" i="15" s="1"/>
  <c r="S100" i="15"/>
  <c r="R100" i="15"/>
  <c r="E100" i="15"/>
  <c r="T99" i="15"/>
  <c r="S99" i="15"/>
  <c r="R99" i="15"/>
  <c r="E99" i="15"/>
  <c r="U99" i="15"/>
  <c r="S98" i="15"/>
  <c r="R98" i="15"/>
  <c r="E98" i="15"/>
  <c r="T98" i="15" s="1"/>
  <c r="S97" i="15"/>
  <c r="R97" i="15"/>
  <c r="E97" i="15"/>
  <c r="U97" i="15" s="1"/>
  <c r="S96" i="15"/>
  <c r="R96" i="15"/>
  <c r="E96" i="15"/>
  <c r="T96" i="15" s="1"/>
  <c r="S95" i="15"/>
  <c r="R95" i="15"/>
  <c r="E95" i="15"/>
  <c r="U95" i="15" s="1"/>
  <c r="S94" i="15"/>
  <c r="R94" i="15"/>
  <c r="E94" i="15"/>
  <c r="U94" i="15" s="1"/>
  <c r="S93" i="15"/>
  <c r="R93" i="15"/>
  <c r="E93" i="15"/>
  <c r="T93" i="15" s="1"/>
  <c r="W92" i="15"/>
  <c r="W109" i="15" s="1"/>
  <c r="V92" i="15"/>
  <c r="V109" i="15" s="1"/>
  <c r="S92" i="15"/>
  <c r="M92" i="15"/>
  <c r="M109" i="15"/>
  <c r="S109" i="15" s="1"/>
  <c r="L92" i="15"/>
  <c r="K92" i="15"/>
  <c r="K109" i="15"/>
  <c r="J92" i="15"/>
  <c r="J109" i="15" s="1"/>
  <c r="I92" i="15"/>
  <c r="I109" i="15"/>
  <c r="H92" i="15"/>
  <c r="H109" i="15"/>
  <c r="G92" i="15"/>
  <c r="G109" i="15"/>
  <c r="F92" i="15"/>
  <c r="F109" i="15" s="1"/>
  <c r="D92" i="15"/>
  <c r="D109" i="15"/>
  <c r="C92" i="15"/>
  <c r="C109" i="15"/>
  <c r="B92" i="15"/>
  <c r="B109" i="15"/>
  <c r="W110" i="16"/>
  <c r="V110" i="16"/>
  <c r="Q110" i="16"/>
  <c r="P110" i="16"/>
  <c r="O110" i="16"/>
  <c r="N110" i="16"/>
  <c r="M110" i="16"/>
  <c r="S110" i="16"/>
  <c r="L110" i="16"/>
  <c r="R110" i="16" s="1"/>
  <c r="K110" i="16"/>
  <c r="J110" i="16"/>
  <c r="I110" i="16"/>
  <c r="H110" i="16"/>
  <c r="G110" i="16"/>
  <c r="F110" i="16"/>
  <c r="E110" i="16"/>
  <c r="T110" i="16" s="1"/>
  <c r="D110" i="16"/>
  <c r="C110" i="16"/>
  <c r="B110" i="16"/>
  <c r="Q109" i="16"/>
  <c r="P109" i="16"/>
  <c r="O109" i="16"/>
  <c r="N109" i="16"/>
  <c r="U108" i="16"/>
  <c r="T108" i="16"/>
  <c r="S108" i="16"/>
  <c r="R108" i="16"/>
  <c r="S107" i="16"/>
  <c r="R107" i="16"/>
  <c r="E107" i="16"/>
  <c r="U107" i="16" s="1"/>
  <c r="S106" i="16"/>
  <c r="R106" i="16"/>
  <c r="E106" i="16"/>
  <c r="U106" i="16" s="1"/>
  <c r="S105" i="16"/>
  <c r="R105" i="16"/>
  <c r="E105" i="16"/>
  <c r="T105" i="16" s="1"/>
  <c r="S104" i="16"/>
  <c r="R104" i="16"/>
  <c r="E104" i="16"/>
  <c r="U104" i="16" s="1"/>
  <c r="S103" i="16"/>
  <c r="R103" i="16"/>
  <c r="E103" i="16"/>
  <c r="U103" i="16" s="1"/>
  <c r="S102" i="16"/>
  <c r="R102" i="16"/>
  <c r="E102" i="16"/>
  <c r="U102" i="16" s="1"/>
  <c r="S101" i="16"/>
  <c r="R101" i="16"/>
  <c r="E101" i="16"/>
  <c r="T101" i="16" s="1"/>
  <c r="S100" i="16"/>
  <c r="R100" i="16"/>
  <c r="E100" i="16"/>
  <c r="U100" i="16" s="1"/>
  <c r="S99" i="16"/>
  <c r="R99" i="16"/>
  <c r="E99" i="16"/>
  <c r="U99" i="16" s="1"/>
  <c r="S98" i="16"/>
  <c r="R98" i="16"/>
  <c r="E98" i="16"/>
  <c r="U98" i="16" s="1"/>
  <c r="S97" i="16"/>
  <c r="R97" i="16"/>
  <c r="E97" i="16"/>
  <c r="S96" i="16"/>
  <c r="R96" i="16"/>
  <c r="E96" i="16"/>
  <c r="S95" i="16"/>
  <c r="R95" i="16"/>
  <c r="E95" i="16"/>
  <c r="U95" i="16" s="1"/>
  <c r="T94" i="16"/>
  <c r="S94" i="16"/>
  <c r="R94" i="16"/>
  <c r="E94" i="16"/>
  <c r="U94" i="16"/>
  <c r="S93" i="16"/>
  <c r="R93" i="16"/>
  <c r="E93" i="16"/>
  <c r="U93" i="16" s="1"/>
  <c r="W92" i="16"/>
  <c r="W109" i="16" s="1"/>
  <c r="V92" i="16"/>
  <c r="V109" i="16" s="1"/>
  <c r="M92" i="16"/>
  <c r="L92" i="16"/>
  <c r="K92" i="16"/>
  <c r="K109" i="16" s="1"/>
  <c r="J92" i="16"/>
  <c r="J109" i="16" s="1"/>
  <c r="I92" i="16"/>
  <c r="I109" i="16" s="1"/>
  <c r="H92" i="16"/>
  <c r="H109" i="16" s="1"/>
  <c r="G92" i="16"/>
  <c r="G109" i="16" s="1"/>
  <c r="F92" i="16"/>
  <c r="F109" i="16" s="1"/>
  <c r="D92" i="16"/>
  <c r="D109" i="16" s="1"/>
  <c r="C92" i="16"/>
  <c r="C109" i="16" s="1"/>
  <c r="B92" i="16"/>
  <c r="B109" i="16" s="1"/>
  <c r="W110" i="17"/>
  <c r="V110" i="17"/>
  <c r="T110" i="17"/>
  <c r="Q110" i="17"/>
  <c r="P110" i="17"/>
  <c r="O110" i="17"/>
  <c r="N110" i="17"/>
  <c r="M110" i="17"/>
  <c r="S110" i="17"/>
  <c r="L110" i="17"/>
  <c r="R110" i="17"/>
  <c r="K110" i="17"/>
  <c r="J110" i="17"/>
  <c r="I110" i="17"/>
  <c r="H110" i="17"/>
  <c r="G110" i="17"/>
  <c r="F110" i="17"/>
  <c r="E110" i="17"/>
  <c r="U110" i="17"/>
  <c r="D110" i="17"/>
  <c r="C110" i="17"/>
  <c r="B110" i="17"/>
  <c r="Q109" i="17"/>
  <c r="P109" i="17"/>
  <c r="O109" i="17"/>
  <c r="N109" i="17"/>
  <c r="U108" i="17"/>
  <c r="T108" i="17"/>
  <c r="S108" i="17"/>
  <c r="R108" i="17"/>
  <c r="T107" i="17"/>
  <c r="S107" i="17"/>
  <c r="R107" i="17"/>
  <c r="E107" i="17"/>
  <c r="U107" i="17"/>
  <c r="S106" i="17"/>
  <c r="R106" i="17"/>
  <c r="E106" i="17"/>
  <c r="U106" i="17" s="1"/>
  <c r="T105" i="17"/>
  <c r="S105" i="17"/>
  <c r="R105" i="17"/>
  <c r="E105" i="17"/>
  <c r="U105" i="17"/>
  <c r="S104" i="17"/>
  <c r="R104" i="17"/>
  <c r="E104" i="17"/>
  <c r="U104" i="17"/>
  <c r="S103" i="17"/>
  <c r="R103" i="17"/>
  <c r="E103" i="17"/>
  <c r="U103" i="17"/>
  <c r="S102" i="17"/>
  <c r="R102" i="17"/>
  <c r="E102" i="17"/>
  <c r="T102" i="17"/>
  <c r="S101" i="17"/>
  <c r="R101" i="17"/>
  <c r="E101" i="17"/>
  <c r="U101" i="17"/>
  <c r="S100" i="17"/>
  <c r="R100" i="17"/>
  <c r="E100" i="17"/>
  <c r="U100" i="17"/>
  <c r="S99" i="17"/>
  <c r="R99" i="17"/>
  <c r="E99" i="17"/>
  <c r="U99" i="17"/>
  <c r="S98" i="17"/>
  <c r="R98" i="17"/>
  <c r="E98" i="17"/>
  <c r="T98" i="17"/>
  <c r="S97" i="17"/>
  <c r="R97" i="17"/>
  <c r="E97" i="17"/>
  <c r="U97" i="17"/>
  <c r="S96" i="17"/>
  <c r="R96" i="17"/>
  <c r="E96" i="17"/>
  <c r="S95" i="17"/>
  <c r="R95" i="17"/>
  <c r="E95" i="17"/>
  <c r="S94" i="17"/>
  <c r="R94" i="17"/>
  <c r="E94" i="17"/>
  <c r="S93" i="17"/>
  <c r="R93" i="17"/>
  <c r="E93" i="17"/>
  <c r="W92" i="17"/>
  <c r="W109" i="17"/>
  <c r="V92" i="17"/>
  <c r="V109" i="17"/>
  <c r="M92" i="17"/>
  <c r="L92" i="17"/>
  <c r="R92" i="17" s="1"/>
  <c r="K92" i="17"/>
  <c r="K109" i="17" s="1"/>
  <c r="J92" i="17"/>
  <c r="J109" i="17" s="1"/>
  <c r="I92" i="17"/>
  <c r="I109" i="17" s="1"/>
  <c r="H92" i="17"/>
  <c r="H109" i="17" s="1"/>
  <c r="G92" i="17"/>
  <c r="G109" i="17" s="1"/>
  <c r="F92" i="17"/>
  <c r="F109" i="17" s="1"/>
  <c r="D92" i="17"/>
  <c r="D109" i="17" s="1"/>
  <c r="C92" i="17"/>
  <c r="C109" i="17" s="1"/>
  <c r="B92" i="17"/>
  <c r="B109" i="17" s="1"/>
  <c r="W110" i="18"/>
  <c r="V110" i="18"/>
  <c r="Q110" i="18"/>
  <c r="P110" i="18"/>
  <c r="O110" i="18"/>
  <c r="N110" i="18"/>
  <c r="M110" i="18"/>
  <c r="S110" i="18" s="1"/>
  <c r="L110" i="18"/>
  <c r="R110" i="18" s="1"/>
  <c r="K110" i="18"/>
  <c r="J110" i="18"/>
  <c r="I110" i="18"/>
  <c r="H110" i="18"/>
  <c r="G110" i="18"/>
  <c r="F110" i="18"/>
  <c r="E110" i="18"/>
  <c r="T110" i="18" s="1"/>
  <c r="D110" i="18"/>
  <c r="C110" i="18"/>
  <c r="B110" i="18"/>
  <c r="Q109" i="18"/>
  <c r="P109" i="18"/>
  <c r="O109" i="18"/>
  <c r="N109" i="18"/>
  <c r="U108" i="18"/>
  <c r="T108" i="18"/>
  <c r="S108" i="18"/>
  <c r="R108" i="18"/>
  <c r="S107" i="18"/>
  <c r="R107" i="18"/>
  <c r="E107" i="18"/>
  <c r="S106" i="18"/>
  <c r="R106" i="18"/>
  <c r="E106" i="18"/>
  <c r="S105" i="18"/>
  <c r="R105" i="18"/>
  <c r="E105" i="18"/>
  <c r="U105" i="18"/>
  <c r="S104" i="18"/>
  <c r="R104" i="18"/>
  <c r="E104" i="18"/>
  <c r="U104" i="18"/>
  <c r="S103" i="18"/>
  <c r="R103" i="18"/>
  <c r="E103" i="18"/>
  <c r="T103" i="18"/>
  <c r="S102" i="18"/>
  <c r="R102" i="18"/>
  <c r="E102" i="18"/>
  <c r="U102" i="18"/>
  <c r="S101" i="18"/>
  <c r="R101" i="18"/>
  <c r="E101" i="18"/>
  <c r="U101" i="18"/>
  <c r="S100" i="18"/>
  <c r="R100" i="18"/>
  <c r="E100" i="18"/>
  <c r="U100" i="18"/>
  <c r="S99" i="18"/>
  <c r="R99" i="18"/>
  <c r="E99" i="18"/>
  <c r="T99" i="18"/>
  <c r="S98" i="18"/>
  <c r="R98" i="18"/>
  <c r="E98" i="18"/>
  <c r="U98" i="18"/>
  <c r="S97" i="18"/>
  <c r="R97" i="18"/>
  <c r="E97" i="18"/>
  <c r="U97" i="18"/>
  <c r="S96" i="18"/>
  <c r="R96" i="18"/>
  <c r="E96" i="18"/>
  <c r="U96" i="18"/>
  <c r="S95" i="18"/>
  <c r="R95" i="18"/>
  <c r="E95" i="18"/>
  <c r="T95" i="18"/>
  <c r="S94" i="18"/>
  <c r="R94" i="18"/>
  <c r="E94" i="18"/>
  <c r="U94" i="18"/>
  <c r="S93" i="18"/>
  <c r="R93" i="18"/>
  <c r="E93" i="18"/>
  <c r="W92" i="18"/>
  <c r="W109" i="18" s="1"/>
  <c r="V92" i="18"/>
  <c r="V109" i="18" s="1"/>
  <c r="M92" i="18"/>
  <c r="S92" i="18" s="1"/>
  <c r="L92" i="18"/>
  <c r="L109" i="18" s="1"/>
  <c r="R109" i="18" s="1"/>
  <c r="K92" i="18"/>
  <c r="K109" i="18"/>
  <c r="J92" i="18"/>
  <c r="J109" i="18"/>
  <c r="I92" i="18"/>
  <c r="I109" i="18"/>
  <c r="H92" i="18"/>
  <c r="H109" i="18"/>
  <c r="G92" i="18"/>
  <c r="G109" i="18"/>
  <c r="F92" i="18"/>
  <c r="F109" i="18"/>
  <c r="D92" i="18"/>
  <c r="D109" i="18"/>
  <c r="C92" i="18"/>
  <c r="C109" i="18"/>
  <c r="B92" i="18"/>
  <c r="B109" i="18"/>
  <c r="W110" i="19"/>
  <c r="V110" i="19"/>
  <c r="Q110" i="19"/>
  <c r="P110" i="19"/>
  <c r="O110" i="19"/>
  <c r="N110" i="19"/>
  <c r="M110" i="19"/>
  <c r="S110" i="19"/>
  <c r="L110" i="19"/>
  <c r="R110" i="19"/>
  <c r="K110" i="19"/>
  <c r="J110" i="19"/>
  <c r="I110" i="19"/>
  <c r="H110" i="19"/>
  <c r="G110" i="19"/>
  <c r="F110" i="19"/>
  <c r="E110" i="19"/>
  <c r="U110" i="19"/>
  <c r="D110" i="19"/>
  <c r="C110" i="19"/>
  <c r="B110" i="19"/>
  <c r="Q109" i="19"/>
  <c r="P109" i="19"/>
  <c r="O109" i="19"/>
  <c r="N109" i="19"/>
  <c r="U108" i="19"/>
  <c r="T108" i="19"/>
  <c r="S108" i="19"/>
  <c r="R108" i="19"/>
  <c r="S107" i="19"/>
  <c r="R107" i="19"/>
  <c r="E107" i="19"/>
  <c r="U107" i="19" s="1"/>
  <c r="S106" i="19"/>
  <c r="R106" i="19"/>
  <c r="E106" i="19"/>
  <c r="U106" i="19" s="1"/>
  <c r="S105" i="19"/>
  <c r="R105" i="19"/>
  <c r="E105" i="19"/>
  <c r="S104" i="19"/>
  <c r="R104" i="19"/>
  <c r="E104" i="19"/>
  <c r="S103" i="19"/>
  <c r="R103" i="19"/>
  <c r="E103" i="19"/>
  <c r="S102" i="19"/>
  <c r="R102" i="19"/>
  <c r="E102" i="19"/>
  <c r="U102" i="19"/>
  <c r="S101" i="19"/>
  <c r="R101" i="19"/>
  <c r="E101" i="19"/>
  <c r="T101" i="19" s="1"/>
  <c r="U100" i="19"/>
  <c r="S100" i="19"/>
  <c r="R100" i="19"/>
  <c r="E100" i="19"/>
  <c r="T100" i="19"/>
  <c r="S99" i="19"/>
  <c r="R99" i="19"/>
  <c r="E99" i="19"/>
  <c r="S98" i="19"/>
  <c r="R98" i="19"/>
  <c r="E98" i="19"/>
  <c r="U98" i="19" s="1"/>
  <c r="S97" i="19"/>
  <c r="R97" i="19"/>
  <c r="E97" i="19"/>
  <c r="U97" i="19" s="1"/>
  <c r="S96" i="19"/>
  <c r="R96" i="19"/>
  <c r="E96" i="19"/>
  <c r="U96" i="19" s="1"/>
  <c r="S95" i="19"/>
  <c r="R95" i="19"/>
  <c r="E95" i="19"/>
  <c r="U95" i="19" s="1"/>
  <c r="S94" i="19"/>
  <c r="R94" i="19"/>
  <c r="E94" i="19"/>
  <c r="U94" i="19" s="1"/>
  <c r="S93" i="19"/>
  <c r="R93" i="19"/>
  <c r="E93" i="19"/>
  <c r="W92" i="19"/>
  <c r="W109" i="19"/>
  <c r="V92" i="19"/>
  <c r="V109" i="19"/>
  <c r="M92" i="19"/>
  <c r="L92" i="19"/>
  <c r="L109" i="19" s="1"/>
  <c r="R109" i="19" s="1"/>
  <c r="K92" i="19"/>
  <c r="K109" i="19"/>
  <c r="J92" i="19"/>
  <c r="J109" i="19"/>
  <c r="I92" i="19"/>
  <c r="I109" i="19"/>
  <c r="H92" i="19"/>
  <c r="H109" i="19"/>
  <c r="G92" i="19"/>
  <c r="G109" i="19"/>
  <c r="F92" i="19"/>
  <c r="F109" i="19"/>
  <c r="D92" i="19"/>
  <c r="D109" i="19"/>
  <c r="C92" i="19"/>
  <c r="C109" i="19"/>
  <c r="B92" i="19"/>
  <c r="B109" i="19"/>
  <c r="W110" i="20"/>
  <c r="V110" i="20"/>
  <c r="Q110" i="20"/>
  <c r="P110" i="20"/>
  <c r="O110" i="20"/>
  <c r="N110" i="20"/>
  <c r="M110" i="20"/>
  <c r="S110" i="20"/>
  <c r="L110" i="20"/>
  <c r="R110" i="20"/>
  <c r="K110" i="20"/>
  <c r="J110" i="20"/>
  <c r="I110" i="20"/>
  <c r="H110" i="20"/>
  <c r="G110" i="20"/>
  <c r="F110" i="20"/>
  <c r="E110" i="20"/>
  <c r="T110" i="20"/>
  <c r="D110" i="20"/>
  <c r="C110" i="20"/>
  <c r="B110" i="20"/>
  <c r="Q109" i="20"/>
  <c r="P109" i="20"/>
  <c r="O109" i="20"/>
  <c r="N109" i="20"/>
  <c r="G109" i="20"/>
  <c r="U108" i="20"/>
  <c r="T108" i="20"/>
  <c r="S108" i="20"/>
  <c r="R108" i="20"/>
  <c r="S107" i="20"/>
  <c r="R107" i="20"/>
  <c r="E107" i="20"/>
  <c r="U107" i="20"/>
  <c r="S106" i="20"/>
  <c r="R106" i="20"/>
  <c r="E106" i="20"/>
  <c r="S105" i="20"/>
  <c r="R105" i="20"/>
  <c r="E105" i="20"/>
  <c r="S104" i="20"/>
  <c r="R104" i="20"/>
  <c r="E104" i="20"/>
  <c r="S103" i="20"/>
  <c r="R103" i="20"/>
  <c r="E103" i="20"/>
  <c r="U103" i="20" s="1"/>
  <c r="T102" i="20"/>
  <c r="S102" i="20"/>
  <c r="R102" i="20"/>
  <c r="E102" i="20"/>
  <c r="U102" i="20" s="1"/>
  <c r="S101" i="20"/>
  <c r="R101" i="20"/>
  <c r="E101" i="20"/>
  <c r="T101" i="20"/>
  <c r="S100" i="20"/>
  <c r="R100" i="20"/>
  <c r="E100" i="20"/>
  <c r="U100" i="20" s="1"/>
  <c r="S99" i="20"/>
  <c r="R99" i="20"/>
  <c r="E99" i="20"/>
  <c r="U99" i="20"/>
  <c r="S98" i="20"/>
  <c r="R98" i="20"/>
  <c r="E98" i="20"/>
  <c r="U98" i="20" s="1"/>
  <c r="S97" i="20"/>
  <c r="R97" i="20"/>
  <c r="E97" i="20"/>
  <c r="T97" i="20"/>
  <c r="S96" i="20"/>
  <c r="R96" i="20"/>
  <c r="E96" i="20"/>
  <c r="U96" i="20" s="1"/>
  <c r="S95" i="20"/>
  <c r="R95" i="20"/>
  <c r="E95" i="20"/>
  <c r="U95" i="20"/>
  <c r="S94" i="20"/>
  <c r="R94" i="20"/>
  <c r="E94" i="20"/>
  <c r="S93" i="20"/>
  <c r="R93" i="20"/>
  <c r="E93" i="20"/>
  <c r="U93" i="20" s="1"/>
  <c r="W92" i="20"/>
  <c r="W109" i="20" s="1"/>
  <c r="V92" i="20"/>
  <c r="V109" i="20" s="1"/>
  <c r="M92" i="20"/>
  <c r="S92" i="20"/>
  <c r="L92" i="20"/>
  <c r="K92" i="20"/>
  <c r="K109" i="20"/>
  <c r="J92" i="20"/>
  <c r="J109" i="20"/>
  <c r="I92" i="20"/>
  <c r="I109" i="20" s="1"/>
  <c r="H92" i="20"/>
  <c r="H109" i="20"/>
  <c r="G92" i="20"/>
  <c r="F92" i="20"/>
  <c r="F109" i="20" s="1"/>
  <c r="D92" i="20"/>
  <c r="D109" i="20" s="1"/>
  <c r="C92" i="20"/>
  <c r="C109" i="20"/>
  <c r="B92" i="20"/>
  <c r="B109" i="20" s="1"/>
  <c r="W110" i="21"/>
  <c r="V110" i="21"/>
  <c r="T110" i="21"/>
  <c r="Q110" i="21"/>
  <c r="P110" i="21"/>
  <c r="O110" i="21"/>
  <c r="N110" i="21"/>
  <c r="M110" i="21"/>
  <c r="S110" i="21" s="1"/>
  <c r="L110" i="21"/>
  <c r="R110" i="21"/>
  <c r="K110" i="21"/>
  <c r="J110" i="21"/>
  <c r="I110" i="21"/>
  <c r="H110" i="21"/>
  <c r="G110" i="21"/>
  <c r="F110" i="21"/>
  <c r="E110" i="21"/>
  <c r="U110" i="21"/>
  <c r="D110" i="21"/>
  <c r="C110" i="21"/>
  <c r="B110" i="21"/>
  <c r="Q109" i="21"/>
  <c r="P109" i="21"/>
  <c r="O109" i="21"/>
  <c r="N109" i="21"/>
  <c r="U108" i="21"/>
  <c r="T108" i="21"/>
  <c r="S108" i="21"/>
  <c r="R108" i="21"/>
  <c r="S107" i="21"/>
  <c r="R107" i="21"/>
  <c r="E107" i="21"/>
  <c r="S106" i="21"/>
  <c r="R106" i="21"/>
  <c r="E106" i="21"/>
  <c r="S105" i="21"/>
  <c r="R105" i="21"/>
  <c r="E105" i="21"/>
  <c r="S104" i="21"/>
  <c r="R104" i="21"/>
  <c r="E104" i="21"/>
  <c r="U104" i="21"/>
  <c r="S103" i="21"/>
  <c r="R103" i="21"/>
  <c r="E103" i="21"/>
  <c r="U103" i="21"/>
  <c r="S102" i="21"/>
  <c r="R102" i="21"/>
  <c r="E102" i="21"/>
  <c r="T102" i="21"/>
  <c r="S101" i="21"/>
  <c r="R101" i="21"/>
  <c r="E101" i="21"/>
  <c r="S100" i="21"/>
  <c r="R100" i="21"/>
  <c r="E100" i="21"/>
  <c r="U100" i="21" s="1"/>
  <c r="T99" i="21"/>
  <c r="S99" i="21"/>
  <c r="R99" i="21"/>
  <c r="E99" i="21"/>
  <c r="U99" i="21"/>
  <c r="S98" i="21"/>
  <c r="R98" i="21"/>
  <c r="E98" i="21"/>
  <c r="U98" i="21" s="1"/>
  <c r="T97" i="21"/>
  <c r="S97" i="21"/>
  <c r="R97" i="21"/>
  <c r="E97" i="21"/>
  <c r="U97" i="21"/>
  <c r="S96" i="21"/>
  <c r="R96" i="21"/>
  <c r="E96" i="21"/>
  <c r="U96" i="21"/>
  <c r="S95" i="21"/>
  <c r="R95" i="21"/>
  <c r="E95" i="21"/>
  <c r="U95" i="21"/>
  <c r="S94" i="21"/>
  <c r="R94" i="21"/>
  <c r="E94" i="21"/>
  <c r="T94" i="21"/>
  <c r="S93" i="21"/>
  <c r="R93" i="21"/>
  <c r="E93" i="21"/>
  <c r="U93" i="21"/>
  <c r="W92" i="21"/>
  <c r="W109" i="21" s="1"/>
  <c r="V92" i="21"/>
  <c r="V109" i="21"/>
  <c r="M92" i="21"/>
  <c r="L92" i="21"/>
  <c r="L109" i="21" s="1"/>
  <c r="R109" i="21" s="1"/>
  <c r="K92" i="21"/>
  <c r="K109" i="21" s="1"/>
  <c r="J92" i="21"/>
  <c r="J109" i="21"/>
  <c r="I92" i="21"/>
  <c r="I109" i="21"/>
  <c r="H92" i="21"/>
  <c r="H109" i="21"/>
  <c r="G92" i="21"/>
  <c r="G109" i="21" s="1"/>
  <c r="F92" i="21"/>
  <c r="F109" i="21"/>
  <c r="D92" i="21"/>
  <c r="D109" i="21"/>
  <c r="C92" i="21"/>
  <c r="C109" i="21"/>
  <c r="B92" i="21"/>
  <c r="B109" i="21" s="1"/>
  <c r="W110" i="22"/>
  <c r="V110" i="22"/>
  <c r="Q110" i="22"/>
  <c r="P110" i="22"/>
  <c r="O110" i="22"/>
  <c r="N110" i="22"/>
  <c r="M110" i="22"/>
  <c r="S110" i="22" s="1"/>
  <c r="L110" i="22"/>
  <c r="R110" i="22"/>
  <c r="K110" i="22"/>
  <c r="J110" i="22"/>
  <c r="I110" i="22"/>
  <c r="H110" i="22"/>
  <c r="G110" i="22"/>
  <c r="F110" i="22"/>
  <c r="E110" i="22"/>
  <c r="U110" i="22"/>
  <c r="D110" i="22"/>
  <c r="C110" i="22"/>
  <c r="B110" i="22"/>
  <c r="Q109" i="22"/>
  <c r="P109" i="22"/>
  <c r="O109" i="22"/>
  <c r="N109" i="22"/>
  <c r="U108" i="22"/>
  <c r="T108" i="22"/>
  <c r="S108" i="22"/>
  <c r="R108" i="22"/>
  <c r="S107" i="22"/>
  <c r="R107" i="22"/>
  <c r="E107" i="22"/>
  <c r="U107" i="22" s="1"/>
  <c r="T107" i="22"/>
  <c r="T106" i="22"/>
  <c r="S106" i="22"/>
  <c r="R106" i="22"/>
  <c r="E106" i="22"/>
  <c r="U106" i="22"/>
  <c r="S105" i="22"/>
  <c r="R105" i="22"/>
  <c r="E105" i="22"/>
  <c r="U105" i="22" s="1"/>
  <c r="S104" i="22"/>
  <c r="R104" i="22"/>
  <c r="E104" i="22"/>
  <c r="U104" i="22"/>
  <c r="S103" i="22"/>
  <c r="R103" i="22"/>
  <c r="E103" i="22"/>
  <c r="T103" i="22" s="1"/>
  <c r="S102" i="22"/>
  <c r="R102" i="22"/>
  <c r="E102" i="22"/>
  <c r="U102" i="22"/>
  <c r="S101" i="22"/>
  <c r="R101" i="22"/>
  <c r="E101" i="22"/>
  <c r="U101" i="22" s="1"/>
  <c r="S100" i="22"/>
  <c r="R100" i="22"/>
  <c r="E100" i="22"/>
  <c r="U100" i="22"/>
  <c r="S99" i="22"/>
  <c r="R99" i="22"/>
  <c r="E99" i="22"/>
  <c r="T99" i="22" s="1"/>
  <c r="S98" i="22"/>
  <c r="R98" i="22"/>
  <c r="E98" i="22"/>
  <c r="U98" i="22"/>
  <c r="S97" i="22"/>
  <c r="R97" i="22"/>
  <c r="E97" i="22"/>
  <c r="U97" i="22" s="1"/>
  <c r="T96" i="22"/>
  <c r="S96" i="22"/>
  <c r="R96" i="22"/>
  <c r="E96" i="22"/>
  <c r="U96" i="22"/>
  <c r="S95" i="22"/>
  <c r="R95" i="22"/>
  <c r="E95" i="22"/>
  <c r="T95" i="22"/>
  <c r="S94" i="22"/>
  <c r="R94" i="22"/>
  <c r="E94" i="22"/>
  <c r="U94" i="22"/>
  <c r="S93" i="22"/>
  <c r="R93" i="22"/>
  <c r="E93" i="22"/>
  <c r="U93" i="22"/>
  <c r="W92" i="22"/>
  <c r="W109" i="22" s="1"/>
  <c r="V92" i="22"/>
  <c r="V109" i="22" s="1"/>
  <c r="M92" i="22"/>
  <c r="L92" i="22"/>
  <c r="L109" i="22"/>
  <c r="R109" i="22"/>
  <c r="K92" i="22"/>
  <c r="K109" i="22"/>
  <c r="J92" i="22"/>
  <c r="J109" i="22" s="1"/>
  <c r="I92" i="22"/>
  <c r="I109" i="22" s="1"/>
  <c r="H92" i="22"/>
  <c r="H109" i="22" s="1"/>
  <c r="G92" i="22"/>
  <c r="G109" i="22"/>
  <c r="F92" i="22"/>
  <c r="F109" i="22" s="1"/>
  <c r="D92" i="22"/>
  <c r="D109" i="22" s="1"/>
  <c r="C92" i="22"/>
  <c r="C109" i="22" s="1"/>
  <c r="B92" i="22"/>
  <c r="B109" i="22"/>
  <c r="W110" i="23"/>
  <c r="V110" i="23"/>
  <c r="Q110" i="23"/>
  <c r="P110" i="23"/>
  <c r="O110" i="23"/>
  <c r="N110" i="23"/>
  <c r="M110" i="23"/>
  <c r="S110" i="23"/>
  <c r="L110" i="23"/>
  <c r="R110" i="23"/>
  <c r="K110" i="23"/>
  <c r="J110" i="23"/>
  <c r="I110" i="23"/>
  <c r="H110" i="23"/>
  <c r="G110" i="23"/>
  <c r="F110" i="23"/>
  <c r="E110" i="23"/>
  <c r="U110" i="23"/>
  <c r="D110" i="23"/>
  <c r="C110" i="23"/>
  <c r="B110" i="23"/>
  <c r="Q109" i="23"/>
  <c r="P109" i="23"/>
  <c r="O109" i="23"/>
  <c r="N109" i="23"/>
  <c r="U108" i="23"/>
  <c r="T108" i="23"/>
  <c r="S108" i="23"/>
  <c r="R108" i="23"/>
  <c r="T107" i="23"/>
  <c r="S107" i="23"/>
  <c r="R107" i="23"/>
  <c r="E107" i="23"/>
  <c r="U107" i="23"/>
  <c r="S106" i="23"/>
  <c r="R106" i="23"/>
  <c r="E106" i="23"/>
  <c r="U106" i="23" s="1"/>
  <c r="S105" i="23"/>
  <c r="R105" i="23"/>
  <c r="E105" i="23"/>
  <c r="U105" i="23"/>
  <c r="S104" i="23"/>
  <c r="R104" i="23"/>
  <c r="E104" i="23"/>
  <c r="T104" i="23" s="1"/>
  <c r="S103" i="23"/>
  <c r="R103" i="23"/>
  <c r="E103" i="23"/>
  <c r="U103" i="23"/>
  <c r="S102" i="23"/>
  <c r="R102" i="23"/>
  <c r="E102" i="23"/>
  <c r="U102" i="23" s="1"/>
  <c r="S101" i="23"/>
  <c r="R101" i="23"/>
  <c r="E101" i="23"/>
  <c r="U101" i="23"/>
  <c r="S100" i="23"/>
  <c r="R100" i="23"/>
  <c r="E100" i="23"/>
  <c r="T100" i="23" s="1"/>
  <c r="S99" i="23"/>
  <c r="R99" i="23"/>
  <c r="E99" i="23"/>
  <c r="U99" i="23"/>
  <c r="S98" i="23"/>
  <c r="R98" i="23"/>
  <c r="E98" i="23"/>
  <c r="U98" i="23" s="1"/>
  <c r="S97" i="23"/>
  <c r="R97" i="23"/>
  <c r="E97" i="23"/>
  <c r="T97" i="23" s="1"/>
  <c r="S96" i="23"/>
  <c r="R96" i="23"/>
  <c r="E96" i="23"/>
  <c r="T96" i="23" s="1"/>
  <c r="S95" i="23"/>
  <c r="R95" i="23"/>
  <c r="E95" i="23"/>
  <c r="U95" i="23" s="1"/>
  <c r="S94" i="23"/>
  <c r="R94" i="23"/>
  <c r="E94" i="23"/>
  <c r="T94" i="23" s="1"/>
  <c r="S93" i="23"/>
  <c r="R93" i="23"/>
  <c r="E93" i="23"/>
  <c r="U93" i="23" s="1"/>
  <c r="W92" i="23"/>
  <c r="W109" i="23"/>
  <c r="V92" i="23"/>
  <c r="V109" i="23" s="1"/>
  <c r="M92" i="23"/>
  <c r="M109" i="23" s="1"/>
  <c r="S109" i="23" s="1"/>
  <c r="L92" i="23"/>
  <c r="R92" i="23" s="1"/>
  <c r="K92" i="23"/>
  <c r="K109" i="23" s="1"/>
  <c r="J92" i="23"/>
  <c r="J109" i="23"/>
  <c r="I92" i="23"/>
  <c r="I109" i="23"/>
  <c r="H92" i="23"/>
  <c r="H109" i="23" s="1"/>
  <c r="G92" i="23"/>
  <c r="G109" i="23" s="1"/>
  <c r="F92" i="23"/>
  <c r="F109" i="23"/>
  <c r="D92" i="23"/>
  <c r="D109" i="23"/>
  <c r="C92" i="23"/>
  <c r="C109" i="23" s="1"/>
  <c r="B92" i="23"/>
  <c r="B109" i="23" s="1"/>
  <c r="W110" i="24"/>
  <c r="V110" i="24"/>
  <c r="Q110" i="24"/>
  <c r="P110" i="24"/>
  <c r="O110" i="24"/>
  <c r="N110" i="24"/>
  <c r="M110" i="24"/>
  <c r="S110" i="24" s="1"/>
  <c r="L110" i="24"/>
  <c r="R110" i="24" s="1"/>
  <c r="K110" i="24"/>
  <c r="J110" i="24"/>
  <c r="I110" i="24"/>
  <c r="H110" i="24"/>
  <c r="G110" i="24"/>
  <c r="F110" i="24"/>
  <c r="E110" i="24"/>
  <c r="T110" i="24"/>
  <c r="D110" i="24"/>
  <c r="C110" i="24"/>
  <c r="B110" i="24"/>
  <c r="Q109" i="24"/>
  <c r="P109" i="24"/>
  <c r="O109" i="24"/>
  <c r="N109" i="24"/>
  <c r="U108" i="24"/>
  <c r="T108" i="24"/>
  <c r="S108" i="24"/>
  <c r="R108" i="24"/>
  <c r="S107" i="24"/>
  <c r="R107" i="24"/>
  <c r="E107" i="24"/>
  <c r="T107" i="24" s="1"/>
  <c r="S106" i="24"/>
  <c r="R106" i="24"/>
  <c r="E106" i="24"/>
  <c r="U106" i="24" s="1"/>
  <c r="S105" i="24"/>
  <c r="R105" i="24"/>
  <c r="E105" i="24"/>
  <c r="T105" i="24" s="1"/>
  <c r="S104" i="24"/>
  <c r="R104" i="24"/>
  <c r="E104" i="24"/>
  <c r="U104" i="24" s="1"/>
  <c r="S103" i="24"/>
  <c r="R103" i="24"/>
  <c r="E103" i="24"/>
  <c r="T103" i="24" s="1"/>
  <c r="S102" i="24"/>
  <c r="R102" i="24"/>
  <c r="E102" i="24"/>
  <c r="U102" i="24" s="1"/>
  <c r="S101" i="24"/>
  <c r="R101" i="24"/>
  <c r="E101" i="24"/>
  <c r="T101" i="24" s="1"/>
  <c r="S100" i="24"/>
  <c r="R100" i="24"/>
  <c r="E100" i="24"/>
  <c r="U100" i="24" s="1"/>
  <c r="S99" i="24"/>
  <c r="R99" i="24"/>
  <c r="E99" i="24"/>
  <c r="T99" i="24" s="1"/>
  <c r="S98" i="24"/>
  <c r="R98" i="24"/>
  <c r="E98" i="24"/>
  <c r="U98" i="24" s="1"/>
  <c r="S97" i="24"/>
  <c r="R97" i="24"/>
  <c r="E97" i="24"/>
  <c r="T97" i="24" s="1"/>
  <c r="S96" i="24"/>
  <c r="R96" i="24"/>
  <c r="E96" i="24"/>
  <c r="U96" i="24" s="1"/>
  <c r="S95" i="24"/>
  <c r="R95" i="24"/>
  <c r="E95" i="24"/>
  <c r="T95" i="24" s="1"/>
  <c r="S94" i="24"/>
  <c r="R94" i="24"/>
  <c r="E94" i="24"/>
  <c r="U94" i="24" s="1"/>
  <c r="S93" i="24"/>
  <c r="R93" i="24"/>
  <c r="E93" i="24"/>
  <c r="U93" i="24" s="1"/>
  <c r="W92" i="24"/>
  <c r="W109" i="24" s="1"/>
  <c r="V92" i="24"/>
  <c r="V109" i="24" s="1"/>
  <c r="M92" i="24"/>
  <c r="S92" i="24"/>
  <c r="L92" i="24"/>
  <c r="L109" i="24" s="1"/>
  <c r="R109" i="24" s="1"/>
  <c r="K92" i="24"/>
  <c r="K109" i="24"/>
  <c r="J92" i="24"/>
  <c r="J109" i="24" s="1"/>
  <c r="I92" i="24"/>
  <c r="I109" i="24" s="1"/>
  <c r="H92" i="24"/>
  <c r="H109" i="24"/>
  <c r="G92" i="24"/>
  <c r="G109" i="24"/>
  <c r="F92" i="24"/>
  <c r="F109" i="24" s="1"/>
  <c r="D92" i="24"/>
  <c r="D109" i="24" s="1"/>
  <c r="C92" i="24"/>
  <c r="C109" i="24"/>
  <c r="B92" i="24"/>
  <c r="B109" i="24"/>
  <c r="W110" i="25"/>
  <c r="V110" i="25"/>
  <c r="S110" i="25"/>
  <c r="Q110" i="25"/>
  <c r="P110" i="25"/>
  <c r="O110" i="25"/>
  <c r="N110" i="25"/>
  <c r="M110" i="25"/>
  <c r="L110" i="25"/>
  <c r="R110" i="25" s="1"/>
  <c r="K110" i="25"/>
  <c r="J110" i="25"/>
  <c r="I110" i="25"/>
  <c r="H110" i="25"/>
  <c r="G110" i="25"/>
  <c r="F110" i="25"/>
  <c r="E110" i="25"/>
  <c r="U110" i="25" s="1"/>
  <c r="D110" i="25"/>
  <c r="C110" i="25"/>
  <c r="B110" i="25"/>
  <c r="Q109" i="25"/>
  <c r="P109" i="25"/>
  <c r="O109" i="25"/>
  <c r="N109" i="25"/>
  <c r="U108" i="25"/>
  <c r="T108" i="25"/>
  <c r="S108" i="25"/>
  <c r="R108" i="25"/>
  <c r="S107" i="25"/>
  <c r="R107" i="25"/>
  <c r="E107" i="25"/>
  <c r="U107" i="25" s="1"/>
  <c r="S106" i="25"/>
  <c r="R106" i="25"/>
  <c r="E106" i="25"/>
  <c r="T106" i="25" s="1"/>
  <c r="S105" i="25"/>
  <c r="R105" i="25"/>
  <c r="E105" i="25"/>
  <c r="U105" i="25" s="1"/>
  <c r="S104" i="25"/>
  <c r="R104" i="25"/>
  <c r="E104" i="25"/>
  <c r="U104" i="25" s="1"/>
  <c r="S103" i="25"/>
  <c r="R103" i="25"/>
  <c r="E103" i="25"/>
  <c r="U103" i="25" s="1"/>
  <c r="U102" i="25"/>
  <c r="S102" i="25"/>
  <c r="R102" i="25"/>
  <c r="E102" i="25"/>
  <c r="T102" i="25"/>
  <c r="S101" i="25"/>
  <c r="R101" i="25"/>
  <c r="E101" i="25"/>
  <c r="T101" i="25" s="1"/>
  <c r="U101" i="25"/>
  <c r="S100" i="25"/>
  <c r="R100" i="25"/>
  <c r="E100" i="25"/>
  <c r="U100" i="25" s="1"/>
  <c r="S99" i="25"/>
  <c r="R99" i="25"/>
  <c r="E99" i="25"/>
  <c r="U99" i="25"/>
  <c r="S98" i="25"/>
  <c r="R98" i="25"/>
  <c r="E98" i="25"/>
  <c r="T98" i="25" s="1"/>
  <c r="S97" i="25"/>
  <c r="R97" i="25"/>
  <c r="E97" i="25"/>
  <c r="U97" i="25"/>
  <c r="S96" i="25"/>
  <c r="R96" i="25"/>
  <c r="E96" i="25"/>
  <c r="U96" i="25" s="1"/>
  <c r="S95" i="25"/>
  <c r="R95" i="25"/>
  <c r="E95" i="25"/>
  <c r="U95" i="25"/>
  <c r="S94" i="25"/>
  <c r="R94" i="25"/>
  <c r="E94" i="25"/>
  <c r="T94" i="25" s="1"/>
  <c r="S93" i="25"/>
  <c r="R93" i="25"/>
  <c r="E93" i="25"/>
  <c r="U93" i="25"/>
  <c r="W92" i="25"/>
  <c r="W109" i="25" s="1"/>
  <c r="V92" i="25"/>
  <c r="V109" i="25" s="1"/>
  <c r="R92" i="25"/>
  <c r="M92" i="25"/>
  <c r="S92" i="25" s="1"/>
  <c r="L92" i="25"/>
  <c r="L109" i="25" s="1"/>
  <c r="R109" i="25" s="1"/>
  <c r="K92" i="25"/>
  <c r="K109" i="25" s="1"/>
  <c r="J92" i="25"/>
  <c r="J109" i="25" s="1"/>
  <c r="I92" i="25"/>
  <c r="I109" i="25"/>
  <c r="H92" i="25"/>
  <c r="H109" i="25" s="1"/>
  <c r="G92" i="25"/>
  <c r="G109" i="25" s="1"/>
  <c r="F92" i="25"/>
  <c r="F109" i="25" s="1"/>
  <c r="D92" i="25"/>
  <c r="D109" i="25"/>
  <c r="C92" i="25"/>
  <c r="C109" i="25" s="1"/>
  <c r="B92" i="25"/>
  <c r="B109" i="25" s="1"/>
  <c r="W110" i="26"/>
  <c r="V110" i="26"/>
  <c r="Q110" i="26"/>
  <c r="P110" i="26"/>
  <c r="O110" i="26"/>
  <c r="N110" i="26"/>
  <c r="M110" i="26"/>
  <c r="S110" i="26" s="1"/>
  <c r="L110" i="26"/>
  <c r="R110" i="26" s="1"/>
  <c r="K110" i="26"/>
  <c r="J110" i="26"/>
  <c r="I110" i="26"/>
  <c r="H110" i="26"/>
  <c r="G110" i="26"/>
  <c r="F110" i="26"/>
  <c r="E110" i="26"/>
  <c r="U110" i="26" s="1"/>
  <c r="D110" i="26"/>
  <c r="C110" i="26"/>
  <c r="B110" i="26"/>
  <c r="Q109" i="26"/>
  <c r="P109" i="26"/>
  <c r="O109" i="26"/>
  <c r="N109" i="26"/>
  <c r="U108" i="26"/>
  <c r="T108" i="26"/>
  <c r="S108" i="26"/>
  <c r="R108" i="26"/>
  <c r="S107" i="26"/>
  <c r="R107" i="26"/>
  <c r="E107" i="26"/>
  <c r="T107" i="26"/>
  <c r="S106" i="26"/>
  <c r="R106" i="26"/>
  <c r="E106" i="26"/>
  <c r="U106" i="26" s="1"/>
  <c r="S105" i="26"/>
  <c r="R105" i="26"/>
  <c r="E105" i="26"/>
  <c r="U105" i="26"/>
  <c r="S104" i="26"/>
  <c r="R104" i="26"/>
  <c r="E104" i="26"/>
  <c r="U104" i="26" s="1"/>
  <c r="S103" i="26"/>
  <c r="R103" i="26"/>
  <c r="E103" i="26"/>
  <c r="T103" i="26"/>
  <c r="S102" i="26"/>
  <c r="R102" i="26"/>
  <c r="E102" i="26"/>
  <c r="U102" i="26" s="1"/>
  <c r="S101" i="26"/>
  <c r="R101" i="26"/>
  <c r="E101" i="26"/>
  <c r="U101" i="26"/>
  <c r="S100" i="26"/>
  <c r="R100" i="26"/>
  <c r="E100" i="26"/>
  <c r="U100" i="26" s="1"/>
  <c r="S99" i="26"/>
  <c r="R99" i="26"/>
  <c r="E99" i="26"/>
  <c r="T99" i="26"/>
  <c r="S98" i="26"/>
  <c r="R98" i="26"/>
  <c r="E98" i="26"/>
  <c r="U98" i="26" s="1"/>
  <c r="S97" i="26"/>
  <c r="R97" i="26"/>
  <c r="E97" i="26"/>
  <c r="U97" i="26"/>
  <c r="S96" i="26"/>
  <c r="R96" i="26"/>
  <c r="E96" i="26"/>
  <c r="U96" i="26" s="1"/>
  <c r="S95" i="26"/>
  <c r="R95" i="26"/>
  <c r="E95" i="26"/>
  <c r="T95" i="26"/>
  <c r="S94" i="26"/>
  <c r="R94" i="26"/>
  <c r="E94" i="26"/>
  <c r="U94" i="26" s="1"/>
  <c r="S93" i="26"/>
  <c r="R93" i="26"/>
  <c r="E93" i="26"/>
  <c r="W92" i="26"/>
  <c r="W109" i="26" s="1"/>
  <c r="V92" i="26"/>
  <c r="V109" i="26"/>
  <c r="M92" i="26"/>
  <c r="M109" i="26" s="1"/>
  <c r="S109" i="26" s="1"/>
  <c r="L92" i="26"/>
  <c r="L109" i="26"/>
  <c r="R109" i="26" s="1"/>
  <c r="K92" i="26"/>
  <c r="K109" i="26"/>
  <c r="J92" i="26"/>
  <c r="J109" i="26" s="1"/>
  <c r="I92" i="26"/>
  <c r="I109" i="26" s="1"/>
  <c r="H92" i="26"/>
  <c r="H109" i="26" s="1"/>
  <c r="G92" i="26"/>
  <c r="G109" i="26"/>
  <c r="F92" i="26"/>
  <c r="F109" i="26" s="1"/>
  <c r="D92" i="26"/>
  <c r="D109" i="26" s="1"/>
  <c r="C92" i="26"/>
  <c r="C109" i="26" s="1"/>
  <c r="B92" i="26"/>
  <c r="B109" i="26"/>
  <c r="W110" i="27"/>
  <c r="V110" i="27"/>
  <c r="T110" i="27"/>
  <c r="Q110" i="27"/>
  <c r="P110" i="27"/>
  <c r="O110" i="27"/>
  <c r="N110" i="27"/>
  <c r="M110" i="27"/>
  <c r="S110" i="27" s="1"/>
  <c r="L110" i="27"/>
  <c r="R110" i="27"/>
  <c r="K110" i="27"/>
  <c r="J110" i="27"/>
  <c r="I110" i="27"/>
  <c r="H110" i="27"/>
  <c r="G110" i="27"/>
  <c r="F110" i="27"/>
  <c r="E110" i="27"/>
  <c r="U110" i="27"/>
  <c r="D110" i="27"/>
  <c r="C110" i="27"/>
  <c r="B110" i="27"/>
  <c r="Q109" i="27"/>
  <c r="P109" i="27"/>
  <c r="O109" i="27"/>
  <c r="N109" i="27"/>
  <c r="U108" i="27"/>
  <c r="T108" i="27"/>
  <c r="S108" i="27"/>
  <c r="R108" i="27"/>
  <c r="S107" i="27"/>
  <c r="R107" i="27"/>
  <c r="E107" i="27"/>
  <c r="U107" i="27" s="1"/>
  <c r="S106" i="27"/>
  <c r="R106" i="27"/>
  <c r="E106" i="27"/>
  <c r="U106" i="27" s="1"/>
  <c r="S105" i="27"/>
  <c r="R105" i="27"/>
  <c r="E105" i="27"/>
  <c r="U105" i="27" s="1"/>
  <c r="S104" i="27"/>
  <c r="R104" i="27"/>
  <c r="E104" i="27"/>
  <c r="T104" i="27" s="1"/>
  <c r="S103" i="27"/>
  <c r="R103" i="27"/>
  <c r="E103" i="27"/>
  <c r="U103" i="27" s="1"/>
  <c r="S102" i="27"/>
  <c r="R102" i="27"/>
  <c r="E102" i="27"/>
  <c r="U102" i="27" s="1"/>
  <c r="S101" i="27"/>
  <c r="R101" i="27"/>
  <c r="E101" i="27"/>
  <c r="U101" i="27" s="1"/>
  <c r="S100" i="27"/>
  <c r="R100" i="27"/>
  <c r="E100" i="27"/>
  <c r="T100" i="27" s="1"/>
  <c r="S99" i="27"/>
  <c r="R99" i="27"/>
  <c r="E99" i="27"/>
  <c r="U99" i="27" s="1"/>
  <c r="S98" i="27"/>
  <c r="R98" i="27"/>
  <c r="E98" i="27"/>
  <c r="U98" i="27" s="1"/>
  <c r="S97" i="27"/>
  <c r="R97" i="27"/>
  <c r="E97" i="27"/>
  <c r="U97" i="27" s="1"/>
  <c r="S96" i="27"/>
  <c r="R96" i="27"/>
  <c r="E96" i="27"/>
  <c r="T96" i="27" s="1"/>
  <c r="S95" i="27"/>
  <c r="R95" i="27"/>
  <c r="E95" i="27"/>
  <c r="U95" i="27" s="1"/>
  <c r="S94" i="27"/>
  <c r="R94" i="27"/>
  <c r="E94" i="27"/>
  <c r="U94" i="27" s="1"/>
  <c r="S93" i="27"/>
  <c r="R93" i="27"/>
  <c r="E93" i="27"/>
  <c r="T93" i="27" s="1"/>
  <c r="W92" i="27"/>
  <c r="W109" i="27" s="1"/>
  <c r="V92" i="27"/>
  <c r="V109" i="27" s="1"/>
  <c r="M92" i="27"/>
  <c r="M109" i="27"/>
  <c r="S109" i="27" s="1"/>
  <c r="L92" i="27"/>
  <c r="R92" i="27"/>
  <c r="K92" i="27"/>
  <c r="K109" i="27"/>
  <c r="J92" i="27"/>
  <c r="J109" i="27" s="1"/>
  <c r="I92" i="27"/>
  <c r="I109" i="27" s="1"/>
  <c r="H92" i="27"/>
  <c r="H109" i="27"/>
  <c r="G92" i="27"/>
  <c r="G109" i="27"/>
  <c r="F92" i="27"/>
  <c r="F109" i="27" s="1"/>
  <c r="D92" i="27"/>
  <c r="D109" i="27" s="1"/>
  <c r="C92" i="27"/>
  <c r="C109" i="27"/>
  <c r="B92" i="27"/>
  <c r="B109" i="27"/>
  <c r="W110" i="28"/>
  <c r="V110" i="28"/>
  <c r="S110" i="28"/>
  <c r="R110" i="28"/>
  <c r="Q110" i="28"/>
  <c r="P110" i="28"/>
  <c r="O110" i="28"/>
  <c r="N110" i="28"/>
  <c r="M110" i="28"/>
  <c r="L110" i="28"/>
  <c r="K110" i="28"/>
  <c r="J110" i="28"/>
  <c r="I110" i="28"/>
  <c r="H110" i="28"/>
  <c r="G110" i="28"/>
  <c r="F110" i="28"/>
  <c r="E110" i="28"/>
  <c r="T110" i="28" s="1"/>
  <c r="D110" i="28"/>
  <c r="C110" i="28"/>
  <c r="B110" i="28"/>
  <c r="Q109" i="28"/>
  <c r="P109" i="28"/>
  <c r="O109" i="28"/>
  <c r="N109" i="28"/>
  <c r="U108" i="28"/>
  <c r="T108" i="28"/>
  <c r="S108" i="28"/>
  <c r="R108" i="28"/>
  <c r="S107" i="28"/>
  <c r="R107" i="28"/>
  <c r="E107" i="28"/>
  <c r="U107" i="28" s="1"/>
  <c r="S106" i="28"/>
  <c r="R106" i="28"/>
  <c r="E106" i="28"/>
  <c r="U106" i="28" s="1"/>
  <c r="S105" i="28"/>
  <c r="R105" i="28"/>
  <c r="E105" i="28"/>
  <c r="U105" i="28" s="1"/>
  <c r="S104" i="28"/>
  <c r="R104" i="28"/>
  <c r="E104" i="28"/>
  <c r="U104" i="28" s="1"/>
  <c r="S103" i="28"/>
  <c r="R103" i="28"/>
  <c r="E103" i="28"/>
  <c r="U103" i="28" s="1"/>
  <c r="S102" i="28"/>
  <c r="R102" i="28"/>
  <c r="E102" i="28"/>
  <c r="U102" i="28" s="1"/>
  <c r="S101" i="28"/>
  <c r="R101" i="28"/>
  <c r="E101" i="28"/>
  <c r="U101" i="28" s="1"/>
  <c r="S100" i="28"/>
  <c r="R100" i="28"/>
  <c r="E100" i="28"/>
  <c r="U100" i="28" s="1"/>
  <c r="S99" i="28"/>
  <c r="R99" i="28"/>
  <c r="E99" i="28"/>
  <c r="U99" i="28" s="1"/>
  <c r="S98" i="28"/>
  <c r="R98" i="28"/>
  <c r="E98" i="28"/>
  <c r="U98" i="28" s="1"/>
  <c r="S97" i="28"/>
  <c r="R97" i="28"/>
  <c r="E97" i="28"/>
  <c r="U97" i="28" s="1"/>
  <c r="T96" i="28"/>
  <c r="S96" i="28"/>
  <c r="R96" i="28"/>
  <c r="E96" i="28"/>
  <c r="U96" i="28"/>
  <c r="S95" i="28"/>
  <c r="R95" i="28"/>
  <c r="E95" i="28"/>
  <c r="U95" i="28" s="1"/>
  <c r="S94" i="28"/>
  <c r="R94" i="28"/>
  <c r="E94" i="28"/>
  <c r="U94" i="28"/>
  <c r="S93" i="28"/>
  <c r="R93" i="28"/>
  <c r="E93" i="28"/>
  <c r="W92" i="28"/>
  <c r="W109" i="28"/>
  <c r="V92" i="28"/>
  <c r="V109" i="28" s="1"/>
  <c r="M92" i="28"/>
  <c r="S92" i="28" s="1"/>
  <c r="L92" i="28"/>
  <c r="L109" i="28" s="1"/>
  <c r="R109" i="28" s="1"/>
  <c r="K92" i="28"/>
  <c r="K109" i="28" s="1"/>
  <c r="J92" i="28"/>
  <c r="J109" i="28"/>
  <c r="I92" i="28"/>
  <c r="I109" i="28"/>
  <c r="H92" i="28"/>
  <c r="H109" i="28" s="1"/>
  <c r="G92" i="28"/>
  <c r="G109" i="28" s="1"/>
  <c r="F92" i="28"/>
  <c r="F109" i="28"/>
  <c r="D92" i="28"/>
  <c r="D109" i="28"/>
  <c r="C92" i="28"/>
  <c r="C109" i="28" s="1"/>
  <c r="B92" i="28"/>
  <c r="B109" i="28" s="1"/>
  <c r="W110" i="29"/>
  <c r="V110" i="29"/>
  <c r="Q110" i="29"/>
  <c r="P110" i="29"/>
  <c r="O110" i="29"/>
  <c r="N110" i="29"/>
  <c r="M110" i="29"/>
  <c r="S110" i="29" s="1"/>
  <c r="L110" i="29"/>
  <c r="R110" i="29"/>
  <c r="K110" i="29"/>
  <c r="J110" i="29"/>
  <c r="I110" i="29"/>
  <c r="H110" i="29"/>
  <c r="G110" i="29"/>
  <c r="F110" i="29"/>
  <c r="E110" i="29"/>
  <c r="U110" i="29"/>
  <c r="D110" i="29"/>
  <c r="C110" i="29"/>
  <c r="B110" i="29"/>
  <c r="Q109" i="29"/>
  <c r="P109" i="29"/>
  <c r="O109" i="29"/>
  <c r="N109" i="29"/>
  <c r="U108" i="29"/>
  <c r="T108" i="29"/>
  <c r="S108" i="29"/>
  <c r="R108" i="29"/>
  <c r="S107" i="29"/>
  <c r="R107" i="29"/>
  <c r="E107" i="29"/>
  <c r="U107" i="29"/>
  <c r="S106" i="29"/>
  <c r="R106" i="29"/>
  <c r="E106" i="29"/>
  <c r="U106" i="29" s="1"/>
  <c r="S105" i="29"/>
  <c r="R105" i="29"/>
  <c r="E105" i="29"/>
  <c r="U105" i="29"/>
  <c r="S104" i="29"/>
  <c r="R104" i="29"/>
  <c r="E104" i="29"/>
  <c r="U104" i="29" s="1"/>
  <c r="S103" i="29"/>
  <c r="R103" i="29"/>
  <c r="E103" i="29"/>
  <c r="U103" i="29"/>
  <c r="S102" i="29"/>
  <c r="R102" i="29"/>
  <c r="E102" i="29"/>
  <c r="U102" i="29" s="1"/>
  <c r="S101" i="29"/>
  <c r="R101" i="29"/>
  <c r="E101" i="29"/>
  <c r="U101" i="29"/>
  <c r="S100" i="29"/>
  <c r="R100" i="29"/>
  <c r="E100" i="29"/>
  <c r="U100" i="29" s="1"/>
  <c r="S99" i="29"/>
  <c r="R99" i="29"/>
  <c r="E99" i="29"/>
  <c r="U99" i="29"/>
  <c r="S98" i="29"/>
  <c r="R98" i="29"/>
  <c r="E98" i="29"/>
  <c r="U98" i="29" s="1"/>
  <c r="S97" i="29"/>
  <c r="R97" i="29"/>
  <c r="E97" i="29"/>
  <c r="U97" i="29"/>
  <c r="S96" i="29"/>
  <c r="R96" i="29"/>
  <c r="E96" i="29"/>
  <c r="U96" i="29" s="1"/>
  <c r="S95" i="29"/>
  <c r="R95" i="29"/>
  <c r="E95" i="29"/>
  <c r="U95" i="29"/>
  <c r="S94" i="29"/>
  <c r="R94" i="29"/>
  <c r="E94" i="29"/>
  <c r="U94" i="29" s="1"/>
  <c r="S93" i="29"/>
  <c r="R93" i="29"/>
  <c r="E93" i="29"/>
  <c r="U93" i="29"/>
  <c r="W92" i="29"/>
  <c r="W109" i="29"/>
  <c r="V92" i="29"/>
  <c r="V109" i="29" s="1"/>
  <c r="M92" i="29"/>
  <c r="M109" i="29"/>
  <c r="S109" i="29" s="1"/>
  <c r="L92" i="29"/>
  <c r="L109" i="29"/>
  <c r="R109" i="29" s="1"/>
  <c r="K92" i="29"/>
  <c r="K109" i="29" s="1"/>
  <c r="J92" i="29"/>
  <c r="J109" i="29"/>
  <c r="I92" i="29"/>
  <c r="I109" i="29" s="1"/>
  <c r="H92" i="29"/>
  <c r="H109" i="29" s="1"/>
  <c r="G92" i="29"/>
  <c r="G109" i="29" s="1"/>
  <c r="F92" i="29"/>
  <c r="F109" i="29"/>
  <c r="D92" i="29"/>
  <c r="D109" i="29" s="1"/>
  <c r="C92" i="29"/>
  <c r="C109" i="29" s="1"/>
  <c r="B92" i="29"/>
  <c r="B109" i="29" s="1"/>
  <c r="W110" i="30"/>
  <c r="V110" i="30"/>
  <c r="Q110" i="30"/>
  <c r="P110" i="30"/>
  <c r="O110" i="30"/>
  <c r="N110" i="30"/>
  <c r="M110" i="30"/>
  <c r="S110" i="30" s="1"/>
  <c r="L110" i="30"/>
  <c r="R110" i="30"/>
  <c r="K110" i="30"/>
  <c r="J110" i="30"/>
  <c r="I110" i="30"/>
  <c r="H110" i="30"/>
  <c r="G110" i="30"/>
  <c r="F110" i="30"/>
  <c r="E110" i="30"/>
  <c r="U110" i="30"/>
  <c r="D110" i="30"/>
  <c r="C110" i="30"/>
  <c r="B110" i="30"/>
  <c r="Q109" i="30"/>
  <c r="P109" i="30"/>
  <c r="O109" i="30"/>
  <c r="N109" i="30"/>
  <c r="U108" i="30"/>
  <c r="T108" i="30"/>
  <c r="S108" i="30"/>
  <c r="R108" i="30"/>
  <c r="S107" i="30"/>
  <c r="R107" i="30"/>
  <c r="E107" i="30"/>
  <c r="U107" i="30" s="1"/>
  <c r="T106" i="30"/>
  <c r="S106" i="30"/>
  <c r="R106" i="30"/>
  <c r="E106" i="30"/>
  <c r="U106" i="30" s="1"/>
  <c r="S105" i="30"/>
  <c r="R105" i="30"/>
  <c r="E105" i="30"/>
  <c r="U105" i="30"/>
  <c r="S104" i="30"/>
  <c r="R104" i="30"/>
  <c r="E104" i="30"/>
  <c r="U104" i="30" s="1"/>
  <c r="S103" i="30"/>
  <c r="R103" i="30"/>
  <c r="E103" i="30"/>
  <c r="U103" i="30"/>
  <c r="S102" i="30"/>
  <c r="R102" i="30"/>
  <c r="E102" i="30"/>
  <c r="U102" i="30" s="1"/>
  <c r="S101" i="30"/>
  <c r="R101" i="30"/>
  <c r="E101" i="30"/>
  <c r="U101" i="30"/>
  <c r="S100" i="30"/>
  <c r="R100" i="30"/>
  <c r="E100" i="30"/>
  <c r="U100" i="30" s="1"/>
  <c r="S99" i="30"/>
  <c r="R99" i="30"/>
  <c r="E99" i="30"/>
  <c r="U99" i="30"/>
  <c r="S98" i="30"/>
  <c r="R98" i="30"/>
  <c r="E98" i="30"/>
  <c r="U98" i="30" s="1"/>
  <c r="S97" i="30"/>
  <c r="R97" i="30"/>
  <c r="E97" i="30"/>
  <c r="U97" i="30"/>
  <c r="T96" i="30"/>
  <c r="S96" i="30"/>
  <c r="R96" i="30"/>
  <c r="E96" i="30"/>
  <c r="U96" i="30"/>
  <c r="S95" i="30"/>
  <c r="R95" i="30"/>
  <c r="E95" i="30"/>
  <c r="U95" i="30" s="1"/>
  <c r="S94" i="30"/>
  <c r="R94" i="30"/>
  <c r="E94" i="30"/>
  <c r="U94" i="30"/>
  <c r="S93" i="30"/>
  <c r="R93" i="30"/>
  <c r="E93" i="30"/>
  <c r="U93" i="30" s="1"/>
  <c r="W92" i="30"/>
  <c r="W109" i="30"/>
  <c r="V92" i="30"/>
  <c r="V109" i="30"/>
  <c r="M92" i="30"/>
  <c r="M109" i="30" s="1"/>
  <c r="S109" i="30"/>
  <c r="L92" i="30"/>
  <c r="R92" i="30" s="1"/>
  <c r="K92" i="30"/>
  <c r="K109" i="30" s="1"/>
  <c r="J92" i="30"/>
  <c r="J109" i="30" s="1"/>
  <c r="I92" i="30"/>
  <c r="I109" i="30"/>
  <c r="H92" i="30"/>
  <c r="H109" i="30" s="1"/>
  <c r="G92" i="30"/>
  <c r="G109" i="30" s="1"/>
  <c r="F92" i="30"/>
  <c r="F109" i="30" s="1"/>
  <c r="D92" i="30"/>
  <c r="D109" i="30"/>
  <c r="C92" i="30"/>
  <c r="C109" i="30" s="1"/>
  <c r="B92" i="30"/>
  <c r="B109" i="30" s="1"/>
  <c r="W110" i="31"/>
  <c r="V110" i="31"/>
  <c r="Q110" i="31"/>
  <c r="P110" i="31"/>
  <c r="O110" i="31"/>
  <c r="N110" i="31"/>
  <c r="M110" i="31"/>
  <c r="S110" i="31"/>
  <c r="L110" i="31"/>
  <c r="R110" i="31" s="1"/>
  <c r="K110" i="31"/>
  <c r="J110" i="31"/>
  <c r="I110" i="31"/>
  <c r="H110" i="31"/>
  <c r="G110" i="31"/>
  <c r="F110" i="31"/>
  <c r="E110" i="31"/>
  <c r="T110" i="31" s="1"/>
  <c r="D110" i="31"/>
  <c r="C110" i="31"/>
  <c r="B110" i="31"/>
  <c r="Q109" i="31"/>
  <c r="P109" i="31"/>
  <c r="O109" i="31"/>
  <c r="N109" i="31"/>
  <c r="U108" i="31"/>
  <c r="T108" i="31"/>
  <c r="S108" i="31"/>
  <c r="R108" i="31"/>
  <c r="S107" i="31"/>
  <c r="R107" i="31"/>
  <c r="E107" i="31"/>
  <c r="U107" i="31"/>
  <c r="S106" i="31"/>
  <c r="R106" i="31"/>
  <c r="E106" i="31"/>
  <c r="U106" i="31" s="1"/>
  <c r="S105" i="31"/>
  <c r="R105" i="31"/>
  <c r="E105" i="31"/>
  <c r="U105" i="31"/>
  <c r="S104" i="31"/>
  <c r="R104" i="31"/>
  <c r="E104" i="31"/>
  <c r="U104" i="31" s="1"/>
  <c r="S103" i="31"/>
  <c r="R103" i="31"/>
  <c r="E103" i="31"/>
  <c r="U103" i="31" s="1"/>
  <c r="S102" i="31"/>
  <c r="R102" i="31"/>
  <c r="E102" i="31"/>
  <c r="U102" i="31"/>
  <c r="S101" i="31"/>
  <c r="R101" i="31"/>
  <c r="E101" i="31"/>
  <c r="U101" i="31" s="1"/>
  <c r="S100" i="31"/>
  <c r="R100" i="31"/>
  <c r="E100" i="31"/>
  <c r="U100" i="31"/>
  <c r="S99" i="31"/>
  <c r="R99" i="31"/>
  <c r="E99" i="31"/>
  <c r="U99" i="31" s="1"/>
  <c r="S98" i="31"/>
  <c r="R98" i="31"/>
  <c r="E98" i="31"/>
  <c r="U98" i="31"/>
  <c r="S97" i="31"/>
  <c r="R97" i="31"/>
  <c r="E97" i="31"/>
  <c r="U97" i="31" s="1"/>
  <c r="S96" i="31"/>
  <c r="R96" i="31"/>
  <c r="E96" i="31"/>
  <c r="U96" i="31"/>
  <c r="S95" i="31"/>
  <c r="R95" i="31"/>
  <c r="E95" i="31"/>
  <c r="U95" i="31" s="1"/>
  <c r="S94" i="31"/>
  <c r="R94" i="31"/>
  <c r="E94" i="31"/>
  <c r="U94" i="31" s="1"/>
  <c r="S93" i="31"/>
  <c r="R93" i="31"/>
  <c r="E93" i="31"/>
  <c r="U93" i="31" s="1"/>
  <c r="W92" i="31"/>
  <c r="W109" i="31" s="1"/>
  <c r="V92" i="31"/>
  <c r="V109" i="31" s="1"/>
  <c r="M92" i="31"/>
  <c r="S92" i="31"/>
  <c r="L92" i="31"/>
  <c r="R92" i="31" s="1"/>
  <c r="K92" i="31"/>
  <c r="K109" i="31" s="1"/>
  <c r="J92" i="31"/>
  <c r="J109" i="31" s="1"/>
  <c r="I92" i="31"/>
  <c r="I109" i="31"/>
  <c r="H92" i="31"/>
  <c r="H109" i="31" s="1"/>
  <c r="G92" i="31"/>
  <c r="G109" i="31" s="1"/>
  <c r="F92" i="31"/>
  <c r="F109" i="31" s="1"/>
  <c r="D92" i="31"/>
  <c r="D109" i="31"/>
  <c r="C92" i="31"/>
  <c r="C109" i="31" s="1"/>
  <c r="B92" i="31"/>
  <c r="B109" i="31" s="1"/>
  <c r="W110" i="1"/>
  <c r="V110" i="1"/>
  <c r="Q110" i="1"/>
  <c r="P110" i="1"/>
  <c r="O110" i="1"/>
  <c r="N110" i="1"/>
  <c r="M110" i="1"/>
  <c r="S110" i="1"/>
  <c r="L110" i="1"/>
  <c r="R110" i="1" s="1"/>
  <c r="K110" i="1"/>
  <c r="J110" i="1"/>
  <c r="I110" i="1"/>
  <c r="H110" i="1"/>
  <c r="G110" i="1"/>
  <c r="F110" i="1"/>
  <c r="E110" i="1"/>
  <c r="U110" i="1" s="1"/>
  <c r="D110" i="1"/>
  <c r="C110" i="1"/>
  <c r="B110" i="1"/>
  <c r="Q109" i="1"/>
  <c r="P109" i="1"/>
  <c r="O109" i="1"/>
  <c r="N109" i="1"/>
  <c r="U108" i="1"/>
  <c r="T108" i="1"/>
  <c r="S108" i="1"/>
  <c r="R108" i="1"/>
  <c r="S107" i="1"/>
  <c r="R107" i="1"/>
  <c r="E107" i="1"/>
  <c r="U107" i="1"/>
  <c r="S106" i="1"/>
  <c r="R106" i="1"/>
  <c r="E106" i="1"/>
  <c r="U106" i="1" s="1"/>
  <c r="S105" i="1"/>
  <c r="R105" i="1"/>
  <c r="E105" i="1"/>
  <c r="U105" i="1"/>
  <c r="S104" i="1"/>
  <c r="R104" i="1"/>
  <c r="E104" i="1"/>
  <c r="U104" i="1" s="1"/>
  <c r="S103" i="1"/>
  <c r="R103" i="1"/>
  <c r="E103" i="1"/>
  <c r="U103" i="1"/>
  <c r="S102" i="1"/>
  <c r="R102" i="1"/>
  <c r="E102" i="1"/>
  <c r="U102" i="1" s="1"/>
  <c r="S101" i="1"/>
  <c r="R101" i="1"/>
  <c r="E101" i="1"/>
  <c r="U101" i="1" s="1"/>
  <c r="S100" i="1"/>
  <c r="R100" i="1"/>
  <c r="E100" i="1"/>
  <c r="U100" i="1" s="1"/>
  <c r="S99" i="1"/>
  <c r="R99" i="1"/>
  <c r="E99" i="1"/>
  <c r="U99" i="1" s="1"/>
  <c r="S98" i="1"/>
  <c r="R98" i="1"/>
  <c r="E98" i="1"/>
  <c r="U98" i="1" s="1"/>
  <c r="S97" i="1"/>
  <c r="R97" i="1"/>
  <c r="E97" i="1"/>
  <c r="U97" i="1" s="1"/>
  <c r="S96" i="1"/>
  <c r="R96" i="1"/>
  <c r="E96" i="1"/>
  <c r="U96" i="1" s="1"/>
  <c r="S95" i="1"/>
  <c r="R95" i="1"/>
  <c r="E95" i="1"/>
  <c r="U95" i="1" s="1"/>
  <c r="T94" i="1"/>
  <c r="S94" i="1"/>
  <c r="R94" i="1"/>
  <c r="E94" i="1"/>
  <c r="U94" i="1"/>
  <c r="S93" i="1"/>
  <c r="R93" i="1"/>
  <c r="E93" i="1"/>
  <c r="W92" i="1"/>
  <c r="W109" i="1"/>
  <c r="V92" i="1"/>
  <c r="V109" i="1" s="1"/>
  <c r="R92" i="1"/>
  <c r="M92" i="1"/>
  <c r="S92" i="1"/>
  <c r="L92" i="1"/>
  <c r="L109" i="1" s="1"/>
  <c r="R109" i="1" s="1"/>
  <c r="K92" i="1"/>
  <c r="K109" i="1" s="1"/>
  <c r="J92" i="1"/>
  <c r="J109" i="1" s="1"/>
  <c r="I92" i="1"/>
  <c r="I109" i="1" s="1"/>
  <c r="H92" i="1"/>
  <c r="H109" i="1"/>
  <c r="G92" i="1"/>
  <c r="G109" i="1" s="1"/>
  <c r="F92" i="1"/>
  <c r="F109" i="1" s="1"/>
  <c r="D92" i="1"/>
  <c r="D109" i="1" s="1"/>
  <c r="C92" i="1"/>
  <c r="C109" i="1"/>
  <c r="B92" i="1"/>
  <c r="B109" i="1" s="1"/>
  <c r="E80" i="2"/>
  <c r="E79" i="2"/>
  <c r="E78" i="2"/>
  <c r="E77" i="2"/>
  <c r="W76" i="2"/>
  <c r="V76" i="2"/>
  <c r="M76" i="2"/>
  <c r="L76" i="2"/>
  <c r="K76" i="2"/>
  <c r="J76" i="2"/>
  <c r="I76" i="2"/>
  <c r="H76" i="2"/>
  <c r="G76" i="2"/>
  <c r="F76" i="2"/>
  <c r="D76" i="2"/>
  <c r="C76" i="2"/>
  <c r="B76" i="2"/>
  <c r="A73" i="2"/>
  <c r="E80" i="3"/>
  <c r="E79" i="3"/>
  <c r="E78" i="3"/>
  <c r="E77" i="3"/>
  <c r="W76" i="3"/>
  <c r="V76" i="3"/>
  <c r="M76" i="3"/>
  <c r="L76" i="3"/>
  <c r="K76" i="3"/>
  <c r="J76" i="3"/>
  <c r="I76" i="3"/>
  <c r="H76" i="3"/>
  <c r="G76" i="3"/>
  <c r="F76" i="3"/>
  <c r="D76" i="3"/>
  <c r="C76" i="3"/>
  <c r="B76" i="3"/>
  <c r="A73" i="3"/>
  <c r="E80" i="4"/>
  <c r="E79" i="4"/>
  <c r="E78" i="4"/>
  <c r="E77" i="4"/>
  <c r="W76" i="4"/>
  <c r="V76" i="4"/>
  <c r="M76" i="4"/>
  <c r="L76" i="4"/>
  <c r="K76" i="4"/>
  <c r="J76" i="4"/>
  <c r="I76" i="4"/>
  <c r="H76" i="4"/>
  <c r="G76" i="4"/>
  <c r="F76" i="4"/>
  <c r="D76" i="4"/>
  <c r="C76" i="4"/>
  <c r="B76" i="4"/>
  <c r="A73" i="4"/>
  <c r="E80" i="5"/>
  <c r="E79" i="5"/>
  <c r="E78" i="5"/>
  <c r="E77" i="5"/>
  <c r="W76" i="5"/>
  <c r="V76" i="5"/>
  <c r="M76" i="5"/>
  <c r="L76" i="5"/>
  <c r="K76" i="5"/>
  <c r="J76" i="5"/>
  <c r="I76" i="5"/>
  <c r="H76" i="5"/>
  <c r="G76" i="5"/>
  <c r="F76" i="5"/>
  <c r="D76" i="5"/>
  <c r="C76" i="5"/>
  <c r="B76" i="5"/>
  <c r="A73" i="5"/>
  <c r="E80" i="6"/>
  <c r="E79" i="6"/>
  <c r="E78" i="6"/>
  <c r="E76" i="6" s="1"/>
  <c r="E77" i="6"/>
  <c r="W76" i="6"/>
  <c r="V76" i="6"/>
  <c r="M76" i="6"/>
  <c r="L76" i="6"/>
  <c r="K76" i="6"/>
  <c r="J76" i="6"/>
  <c r="I76" i="6"/>
  <c r="H76" i="6"/>
  <c r="G76" i="6"/>
  <c r="F76" i="6"/>
  <c r="D76" i="6"/>
  <c r="C76" i="6"/>
  <c r="B76" i="6"/>
  <c r="A73" i="6"/>
  <c r="E80" i="7"/>
  <c r="E79" i="7"/>
  <c r="E78" i="7"/>
  <c r="E77" i="7"/>
  <c r="W76" i="7"/>
  <c r="V76" i="7"/>
  <c r="M76" i="7"/>
  <c r="L76" i="7"/>
  <c r="K76" i="7"/>
  <c r="J76" i="7"/>
  <c r="I76" i="7"/>
  <c r="H76" i="7"/>
  <c r="G76" i="7"/>
  <c r="F76" i="7"/>
  <c r="D76" i="7"/>
  <c r="C76" i="7"/>
  <c r="B76" i="7"/>
  <c r="A73" i="7"/>
  <c r="E80" i="8"/>
  <c r="E79" i="8"/>
  <c r="E78" i="8"/>
  <c r="E77" i="8"/>
  <c r="W76" i="8"/>
  <c r="V76" i="8"/>
  <c r="M76" i="8"/>
  <c r="L76" i="8"/>
  <c r="K76" i="8"/>
  <c r="J76" i="8"/>
  <c r="I76" i="8"/>
  <c r="H76" i="8"/>
  <c r="G76" i="8"/>
  <c r="F76" i="8"/>
  <c r="D76" i="8"/>
  <c r="C76" i="8"/>
  <c r="B76" i="8"/>
  <c r="A73" i="8"/>
  <c r="E80" i="9"/>
  <c r="E79" i="9"/>
  <c r="E78" i="9"/>
  <c r="E77" i="9"/>
  <c r="E76" i="9" s="1"/>
  <c r="W76" i="9"/>
  <c r="V76" i="9"/>
  <c r="M76" i="9"/>
  <c r="L76" i="9"/>
  <c r="K76" i="9"/>
  <c r="J76" i="9"/>
  <c r="I76" i="9"/>
  <c r="H76" i="9"/>
  <c r="G76" i="9"/>
  <c r="F76" i="9"/>
  <c r="D76" i="9"/>
  <c r="C76" i="9"/>
  <c r="B76" i="9"/>
  <c r="A73" i="9"/>
  <c r="E80" i="10"/>
  <c r="E79" i="10"/>
  <c r="E78" i="10"/>
  <c r="E77" i="10"/>
  <c r="W76" i="10"/>
  <c r="V76" i="10"/>
  <c r="M76" i="10"/>
  <c r="L76" i="10"/>
  <c r="K76" i="10"/>
  <c r="J76" i="10"/>
  <c r="I76" i="10"/>
  <c r="H76" i="10"/>
  <c r="G76" i="10"/>
  <c r="F76" i="10"/>
  <c r="D76" i="10"/>
  <c r="C76" i="10"/>
  <c r="B76" i="10"/>
  <c r="A73" i="10"/>
  <c r="E80" i="11"/>
  <c r="E79" i="11"/>
  <c r="E78" i="11"/>
  <c r="E77" i="11"/>
  <c r="W76" i="11"/>
  <c r="V76" i="11"/>
  <c r="M76" i="11"/>
  <c r="L76" i="11"/>
  <c r="K76" i="11"/>
  <c r="J76" i="11"/>
  <c r="I76" i="11"/>
  <c r="H76" i="11"/>
  <c r="G76" i="11"/>
  <c r="F76" i="11"/>
  <c r="D76" i="11"/>
  <c r="C76" i="11"/>
  <c r="B76" i="11"/>
  <c r="A73" i="11"/>
  <c r="E80" i="12"/>
  <c r="E79" i="12"/>
  <c r="E78" i="12"/>
  <c r="E77" i="12"/>
  <c r="W76" i="12"/>
  <c r="V76" i="12"/>
  <c r="M76" i="12"/>
  <c r="L76" i="12"/>
  <c r="K76" i="12"/>
  <c r="J76" i="12"/>
  <c r="I76" i="12"/>
  <c r="H76" i="12"/>
  <c r="G76" i="12"/>
  <c r="F76" i="12"/>
  <c r="D76" i="12"/>
  <c r="C76" i="12"/>
  <c r="B76" i="12"/>
  <c r="A73" i="12"/>
  <c r="E80" i="13"/>
  <c r="E79" i="13"/>
  <c r="E78" i="13"/>
  <c r="E77" i="13"/>
  <c r="W76" i="13"/>
  <c r="V76" i="13"/>
  <c r="M76" i="13"/>
  <c r="L76" i="13"/>
  <c r="K76" i="13"/>
  <c r="J76" i="13"/>
  <c r="I76" i="13"/>
  <c r="H76" i="13"/>
  <c r="G76" i="13"/>
  <c r="F76" i="13"/>
  <c r="D76" i="13"/>
  <c r="C76" i="13"/>
  <c r="B76" i="13"/>
  <c r="A73" i="13"/>
  <c r="E80" i="14"/>
  <c r="E79" i="14"/>
  <c r="E78" i="14"/>
  <c r="E77" i="14"/>
  <c r="E76" i="14" s="1"/>
  <c r="W76" i="14"/>
  <c r="V76" i="14"/>
  <c r="M76" i="14"/>
  <c r="L76" i="14"/>
  <c r="K76" i="14"/>
  <c r="J76" i="14"/>
  <c r="I76" i="14"/>
  <c r="H76" i="14"/>
  <c r="G76" i="14"/>
  <c r="F76" i="14"/>
  <c r="D76" i="14"/>
  <c r="C76" i="14"/>
  <c r="B76" i="14"/>
  <c r="A73" i="14"/>
  <c r="E80" i="15"/>
  <c r="E79" i="15"/>
  <c r="E78" i="15"/>
  <c r="E77" i="15"/>
  <c r="W76" i="15"/>
  <c r="V76" i="15"/>
  <c r="M76" i="15"/>
  <c r="L76" i="15"/>
  <c r="K76" i="15"/>
  <c r="J76" i="15"/>
  <c r="I76" i="15"/>
  <c r="H76" i="15"/>
  <c r="G76" i="15"/>
  <c r="F76" i="15"/>
  <c r="D76" i="15"/>
  <c r="C76" i="15"/>
  <c r="B76" i="15"/>
  <c r="A73" i="15"/>
  <c r="E80" i="16"/>
  <c r="E79" i="16"/>
  <c r="E78" i="16"/>
  <c r="E77" i="16"/>
  <c r="E76" i="16" s="1"/>
  <c r="W76" i="16"/>
  <c r="V76" i="16"/>
  <c r="M76" i="16"/>
  <c r="L76" i="16"/>
  <c r="K76" i="16"/>
  <c r="J76" i="16"/>
  <c r="I76" i="16"/>
  <c r="H76" i="16"/>
  <c r="G76" i="16"/>
  <c r="F76" i="16"/>
  <c r="D76" i="16"/>
  <c r="C76" i="16"/>
  <c r="B76" i="16"/>
  <c r="A73" i="16"/>
  <c r="E80" i="17"/>
  <c r="E79" i="17"/>
  <c r="E78" i="17"/>
  <c r="E77" i="17"/>
  <c r="W76" i="17"/>
  <c r="V76" i="17"/>
  <c r="M76" i="17"/>
  <c r="L76" i="17"/>
  <c r="K76" i="17"/>
  <c r="J76" i="17"/>
  <c r="I76" i="17"/>
  <c r="H76" i="17"/>
  <c r="G76" i="17"/>
  <c r="F76" i="17"/>
  <c r="D76" i="17"/>
  <c r="C76" i="17"/>
  <c r="B76" i="17"/>
  <c r="A73" i="17"/>
  <c r="E80" i="18"/>
  <c r="E79" i="18"/>
  <c r="E78" i="18"/>
  <c r="E77" i="18"/>
  <c r="E76" i="18" s="1"/>
  <c r="W76" i="18"/>
  <c r="V76" i="18"/>
  <c r="M76" i="18"/>
  <c r="L76" i="18"/>
  <c r="K76" i="18"/>
  <c r="J76" i="18"/>
  <c r="I76" i="18"/>
  <c r="H76" i="18"/>
  <c r="G76" i="18"/>
  <c r="F76" i="18"/>
  <c r="D76" i="18"/>
  <c r="C76" i="18"/>
  <c r="B76" i="18"/>
  <c r="A73" i="18"/>
  <c r="E80" i="19"/>
  <c r="E79" i="19"/>
  <c r="E78" i="19"/>
  <c r="E77" i="19"/>
  <c r="W76" i="19"/>
  <c r="V76" i="19"/>
  <c r="M76" i="19"/>
  <c r="L76" i="19"/>
  <c r="K76" i="19"/>
  <c r="J76" i="19"/>
  <c r="I76" i="19"/>
  <c r="H76" i="19"/>
  <c r="G76" i="19"/>
  <c r="F76" i="19"/>
  <c r="D76" i="19"/>
  <c r="C76" i="19"/>
  <c r="B76" i="19"/>
  <c r="A73" i="19"/>
  <c r="E80" i="20"/>
  <c r="E79" i="20"/>
  <c r="E78" i="20"/>
  <c r="E77" i="20"/>
  <c r="W76" i="20"/>
  <c r="V76" i="20"/>
  <c r="M76" i="20"/>
  <c r="L76" i="20"/>
  <c r="K76" i="20"/>
  <c r="J76" i="20"/>
  <c r="I76" i="20"/>
  <c r="H76" i="20"/>
  <c r="G76" i="20"/>
  <c r="F76" i="20"/>
  <c r="D76" i="20"/>
  <c r="C76" i="20"/>
  <c r="B76" i="20"/>
  <c r="A73" i="20"/>
  <c r="E80" i="21"/>
  <c r="E79" i="21"/>
  <c r="E78" i="21"/>
  <c r="E77" i="21"/>
  <c r="W76" i="21"/>
  <c r="V76" i="21"/>
  <c r="M76" i="21"/>
  <c r="L76" i="21"/>
  <c r="K76" i="21"/>
  <c r="J76" i="21"/>
  <c r="I76" i="21"/>
  <c r="H76" i="21"/>
  <c r="G76" i="21"/>
  <c r="F76" i="21"/>
  <c r="D76" i="21"/>
  <c r="C76" i="21"/>
  <c r="B76" i="21"/>
  <c r="A73" i="21"/>
  <c r="E80" i="22"/>
  <c r="E79" i="22"/>
  <c r="E76" i="22" s="1"/>
  <c r="E78" i="22"/>
  <c r="E77" i="22"/>
  <c r="W76" i="22"/>
  <c r="V76" i="22"/>
  <c r="M76" i="22"/>
  <c r="L76" i="22"/>
  <c r="K76" i="22"/>
  <c r="J76" i="22"/>
  <c r="I76" i="22"/>
  <c r="H76" i="22"/>
  <c r="G76" i="22"/>
  <c r="F76" i="22"/>
  <c r="D76" i="22"/>
  <c r="C76" i="22"/>
  <c r="B76" i="22"/>
  <c r="A73" i="22"/>
  <c r="E80" i="23"/>
  <c r="E79" i="23"/>
  <c r="E78" i="23"/>
  <c r="E77" i="23"/>
  <c r="W76" i="23"/>
  <c r="V76" i="23"/>
  <c r="M76" i="23"/>
  <c r="L76" i="23"/>
  <c r="K76" i="23"/>
  <c r="J76" i="23"/>
  <c r="I76" i="23"/>
  <c r="H76" i="23"/>
  <c r="G76" i="23"/>
  <c r="F76" i="23"/>
  <c r="D76" i="23"/>
  <c r="C76" i="23"/>
  <c r="B76" i="23"/>
  <c r="A73" i="23"/>
  <c r="E80" i="24"/>
  <c r="E79" i="24"/>
  <c r="E78" i="24"/>
  <c r="E77" i="24"/>
  <c r="W76" i="24"/>
  <c r="V76" i="24"/>
  <c r="M76" i="24"/>
  <c r="L76" i="24"/>
  <c r="K76" i="24"/>
  <c r="J76" i="24"/>
  <c r="I76" i="24"/>
  <c r="H76" i="24"/>
  <c r="G76" i="24"/>
  <c r="F76" i="24"/>
  <c r="D76" i="24"/>
  <c r="C76" i="24"/>
  <c r="B76" i="24"/>
  <c r="A73" i="24"/>
  <c r="E80" i="25"/>
  <c r="E79" i="25"/>
  <c r="E78" i="25"/>
  <c r="E77" i="25"/>
  <c r="W76" i="25"/>
  <c r="V76" i="25"/>
  <c r="M76" i="25"/>
  <c r="L76" i="25"/>
  <c r="K76" i="25"/>
  <c r="J76" i="25"/>
  <c r="I76" i="25"/>
  <c r="H76" i="25"/>
  <c r="G76" i="25"/>
  <c r="F76" i="25"/>
  <c r="D76" i="25"/>
  <c r="C76" i="25"/>
  <c r="B76" i="25"/>
  <c r="A73" i="25"/>
  <c r="E80" i="26"/>
  <c r="E79" i="26"/>
  <c r="E78" i="26"/>
  <c r="E77" i="26"/>
  <c r="W76" i="26"/>
  <c r="V76" i="26"/>
  <c r="M76" i="26"/>
  <c r="L76" i="26"/>
  <c r="K76" i="26"/>
  <c r="J76" i="26"/>
  <c r="I76" i="26"/>
  <c r="H76" i="26"/>
  <c r="G76" i="26"/>
  <c r="F76" i="26"/>
  <c r="D76" i="26"/>
  <c r="C76" i="26"/>
  <c r="B76" i="26"/>
  <c r="A73" i="26"/>
  <c r="E80" i="27"/>
  <c r="E79" i="27"/>
  <c r="E78" i="27"/>
  <c r="E77" i="27"/>
  <c r="W76" i="27"/>
  <c r="V76" i="27"/>
  <c r="M76" i="27"/>
  <c r="L76" i="27"/>
  <c r="K76" i="27"/>
  <c r="J76" i="27"/>
  <c r="I76" i="27"/>
  <c r="H76" i="27"/>
  <c r="G76" i="27"/>
  <c r="F76" i="27"/>
  <c r="D76" i="27"/>
  <c r="C76" i="27"/>
  <c r="B76" i="27"/>
  <c r="A73" i="27"/>
  <c r="E80" i="28"/>
  <c r="E79" i="28"/>
  <c r="E78" i="28"/>
  <c r="E77" i="28"/>
  <c r="W76" i="28"/>
  <c r="V76" i="28"/>
  <c r="M76" i="28"/>
  <c r="L76" i="28"/>
  <c r="K76" i="28"/>
  <c r="J76" i="28"/>
  <c r="I76" i="28"/>
  <c r="H76" i="28"/>
  <c r="G76" i="28"/>
  <c r="F76" i="28"/>
  <c r="D76" i="28"/>
  <c r="C76" i="28"/>
  <c r="B76" i="28"/>
  <c r="A73" i="28"/>
  <c r="E80" i="29"/>
  <c r="E79" i="29"/>
  <c r="E78" i="29"/>
  <c r="E77" i="29"/>
  <c r="W76" i="29"/>
  <c r="V76" i="29"/>
  <c r="M76" i="29"/>
  <c r="L76" i="29"/>
  <c r="K76" i="29"/>
  <c r="J76" i="29"/>
  <c r="I76" i="29"/>
  <c r="H76" i="29"/>
  <c r="G76" i="29"/>
  <c r="F76" i="29"/>
  <c r="D76" i="29"/>
  <c r="C76" i="29"/>
  <c r="B76" i="29"/>
  <c r="A73" i="29"/>
  <c r="E80" i="30"/>
  <c r="E79" i="30"/>
  <c r="E78" i="30"/>
  <c r="E77" i="30"/>
  <c r="W76" i="30"/>
  <c r="V76" i="30"/>
  <c r="M76" i="30"/>
  <c r="L76" i="30"/>
  <c r="K76" i="30"/>
  <c r="J76" i="30"/>
  <c r="I76" i="30"/>
  <c r="H76" i="30"/>
  <c r="G76" i="30"/>
  <c r="F76" i="30"/>
  <c r="D76" i="30"/>
  <c r="C76" i="30"/>
  <c r="B76" i="30"/>
  <c r="A73" i="30"/>
  <c r="E80" i="31"/>
  <c r="E79" i="31"/>
  <c r="E78" i="31"/>
  <c r="E77" i="31"/>
  <c r="W76" i="31"/>
  <c r="V76" i="31"/>
  <c r="M76" i="31"/>
  <c r="L76" i="31"/>
  <c r="K76" i="31"/>
  <c r="J76" i="31"/>
  <c r="I76" i="31"/>
  <c r="H76" i="31"/>
  <c r="G76" i="31"/>
  <c r="F76" i="31"/>
  <c r="D76" i="31"/>
  <c r="C76" i="31"/>
  <c r="B76" i="31"/>
  <c r="A73" i="31"/>
  <c r="E80" i="1"/>
  <c r="E79" i="1"/>
  <c r="E78" i="1"/>
  <c r="E77" i="1"/>
  <c r="W76" i="1"/>
  <c r="V76" i="1"/>
  <c r="M76" i="1"/>
  <c r="L76" i="1"/>
  <c r="K76" i="1"/>
  <c r="J76" i="1"/>
  <c r="I76" i="1"/>
  <c r="H76" i="1"/>
  <c r="G76" i="1"/>
  <c r="F76" i="1"/>
  <c r="D76" i="1"/>
  <c r="C76" i="1"/>
  <c r="B76" i="1"/>
  <c r="A73" i="1"/>
  <c r="S90" i="31"/>
  <c r="R90" i="31"/>
  <c r="Q90" i="31"/>
  <c r="P90" i="31"/>
  <c r="E90" i="31"/>
  <c r="T90" i="31"/>
  <c r="S89" i="31"/>
  <c r="R89" i="31"/>
  <c r="Q89" i="31"/>
  <c r="P89" i="31"/>
  <c r="E89" i="31"/>
  <c r="T89" i="31" s="1"/>
  <c r="T88" i="31"/>
  <c r="S88" i="31"/>
  <c r="R88" i="31"/>
  <c r="Q88" i="31"/>
  <c r="P88" i="31"/>
  <c r="E88" i="31"/>
  <c r="U88" i="31" s="1"/>
  <c r="S87" i="31"/>
  <c r="R87" i="31"/>
  <c r="Q87" i="31"/>
  <c r="P87" i="31"/>
  <c r="E87" i="31"/>
  <c r="T87" i="31" s="1"/>
  <c r="S86" i="31"/>
  <c r="R86" i="31"/>
  <c r="Q86" i="31"/>
  <c r="P86" i="31"/>
  <c r="E86" i="31"/>
  <c r="T86" i="31" s="1"/>
  <c r="S85" i="31"/>
  <c r="R85" i="31"/>
  <c r="Q85" i="31"/>
  <c r="P85" i="31"/>
  <c r="E85" i="31"/>
  <c r="T85" i="31" s="1"/>
  <c r="S84" i="31"/>
  <c r="R84" i="31"/>
  <c r="Q84" i="31"/>
  <c r="P84" i="31"/>
  <c r="E84" i="31"/>
  <c r="T84" i="31" s="1"/>
  <c r="U84" i="31"/>
  <c r="S83" i="31"/>
  <c r="R83" i="31"/>
  <c r="Q83" i="31"/>
  <c r="P83" i="31"/>
  <c r="E83" i="31"/>
  <c r="T83" i="31" s="1"/>
  <c r="W69" i="31"/>
  <c r="V69" i="31"/>
  <c r="O69" i="31"/>
  <c r="N69" i="31"/>
  <c r="M69" i="31"/>
  <c r="L69" i="31"/>
  <c r="K69" i="31"/>
  <c r="J69" i="31"/>
  <c r="I69" i="31"/>
  <c r="H69" i="31"/>
  <c r="G69" i="31"/>
  <c r="F69" i="31"/>
  <c r="C69" i="31"/>
  <c r="B69" i="31"/>
  <c r="W68" i="31"/>
  <c r="V68" i="31"/>
  <c r="O68" i="31"/>
  <c r="N68" i="31"/>
  <c r="M68" i="31"/>
  <c r="L68" i="31"/>
  <c r="K68" i="31"/>
  <c r="J68" i="31"/>
  <c r="P68" i="31" s="1"/>
  <c r="I68" i="31"/>
  <c r="H68" i="31"/>
  <c r="G68" i="31"/>
  <c r="F68" i="31"/>
  <c r="C68" i="31"/>
  <c r="B68" i="31"/>
  <c r="E68" i="31" s="1"/>
  <c r="W67" i="31"/>
  <c r="V67" i="31"/>
  <c r="O67" i="31"/>
  <c r="N67" i="31"/>
  <c r="P67" i="31" s="1"/>
  <c r="M67" i="31"/>
  <c r="L67" i="31"/>
  <c r="K67" i="31"/>
  <c r="J67" i="31"/>
  <c r="I67" i="31"/>
  <c r="Q67" i="31" s="1"/>
  <c r="H67" i="31"/>
  <c r="G67" i="31"/>
  <c r="F67" i="31"/>
  <c r="C67" i="31"/>
  <c r="B67" i="31"/>
  <c r="S66" i="31"/>
  <c r="R66" i="31"/>
  <c r="Q66" i="31"/>
  <c r="P66" i="31"/>
  <c r="E66" i="31"/>
  <c r="T66" i="31" s="1"/>
  <c r="W64" i="31"/>
  <c r="V64" i="31"/>
  <c r="O64" i="31"/>
  <c r="N64" i="31"/>
  <c r="M64" i="31"/>
  <c r="L64" i="31"/>
  <c r="K64" i="31"/>
  <c r="J64" i="31"/>
  <c r="I64" i="31"/>
  <c r="Q64" i="31" s="1"/>
  <c r="H64" i="31"/>
  <c r="G64" i="31"/>
  <c r="F64" i="31"/>
  <c r="C64" i="31"/>
  <c r="B64" i="31"/>
  <c r="W63" i="31"/>
  <c r="V63" i="31"/>
  <c r="O63" i="31"/>
  <c r="N63" i="31"/>
  <c r="M63" i="31"/>
  <c r="L63" i="31"/>
  <c r="K63" i="31"/>
  <c r="J63" i="31"/>
  <c r="I63" i="31"/>
  <c r="S63" i="31" s="1"/>
  <c r="H63" i="31"/>
  <c r="G63" i="31"/>
  <c r="F63" i="31"/>
  <c r="C63" i="31"/>
  <c r="B63" i="31"/>
  <c r="E63" i="31"/>
  <c r="S62" i="31"/>
  <c r="R62" i="31"/>
  <c r="Q62" i="31"/>
  <c r="P62" i="31"/>
  <c r="E62" i="31"/>
  <c r="U62" i="31" s="1"/>
  <c r="S61" i="31"/>
  <c r="R61" i="31"/>
  <c r="Q61" i="31"/>
  <c r="P61" i="31"/>
  <c r="E61" i="31"/>
  <c r="T61" i="31"/>
  <c r="U60" i="31"/>
  <c r="T60" i="31"/>
  <c r="S60" i="31"/>
  <c r="R60" i="31"/>
  <c r="Q60" i="31"/>
  <c r="P60" i="31"/>
  <c r="E60" i="31"/>
  <c r="W58" i="31"/>
  <c r="V58" i="31"/>
  <c r="O58" i="31"/>
  <c r="N58" i="31"/>
  <c r="M58" i="31"/>
  <c r="L58" i="31"/>
  <c r="K58" i="31"/>
  <c r="J58" i="31"/>
  <c r="I58" i="31"/>
  <c r="H58" i="31"/>
  <c r="G58" i="31"/>
  <c r="F58" i="31"/>
  <c r="C58" i="31"/>
  <c r="B58" i="31"/>
  <c r="E58" i="31" s="1"/>
  <c r="S57" i="31"/>
  <c r="R57" i="31"/>
  <c r="Q57" i="31"/>
  <c r="P57" i="31"/>
  <c r="E57" i="31"/>
  <c r="U57" i="31"/>
  <c r="S56" i="31"/>
  <c r="R56" i="31"/>
  <c r="Q56" i="31"/>
  <c r="P56" i="31"/>
  <c r="E56" i="31"/>
  <c r="U56" i="31" s="1"/>
  <c r="S55" i="31"/>
  <c r="R55" i="31"/>
  <c r="Q55" i="31"/>
  <c r="P55" i="31"/>
  <c r="E55" i="31"/>
  <c r="U55" i="31"/>
  <c r="U54" i="31"/>
  <c r="S54" i="31"/>
  <c r="R54" i="31"/>
  <c r="Q54" i="31"/>
  <c r="P54" i="31"/>
  <c r="E54" i="31"/>
  <c r="T54" i="31" s="1"/>
  <c r="W52" i="31"/>
  <c r="V52" i="31"/>
  <c r="O52" i="31"/>
  <c r="N52" i="31"/>
  <c r="M52" i="31"/>
  <c r="L52" i="31"/>
  <c r="K52" i="31"/>
  <c r="J52" i="31"/>
  <c r="I52" i="31"/>
  <c r="Q52" i="31"/>
  <c r="H52" i="31"/>
  <c r="G52" i="31"/>
  <c r="F52" i="31"/>
  <c r="C52" i="31"/>
  <c r="B52" i="31"/>
  <c r="S51" i="31"/>
  <c r="R51" i="31"/>
  <c r="Q51" i="31"/>
  <c r="P51" i="31"/>
  <c r="E51" i="31"/>
  <c r="T51" i="31"/>
  <c r="U50" i="31"/>
  <c r="S50" i="31"/>
  <c r="R50" i="31"/>
  <c r="Q50" i="31"/>
  <c r="P50" i="31"/>
  <c r="E50" i="31"/>
  <c r="T50" i="31" s="1"/>
  <c r="S49" i="31"/>
  <c r="R49" i="31"/>
  <c r="Q49" i="31"/>
  <c r="P49" i="31"/>
  <c r="E49" i="31"/>
  <c r="U49" i="31" s="1"/>
  <c r="S48" i="31"/>
  <c r="R48" i="31"/>
  <c r="Q48" i="31"/>
  <c r="P48" i="31"/>
  <c r="E48" i="31"/>
  <c r="U48" i="31"/>
  <c r="S47" i="31"/>
  <c r="R47" i="31"/>
  <c r="Q47" i="31"/>
  <c r="P47" i="31"/>
  <c r="E47" i="31"/>
  <c r="T47" i="31" s="1"/>
  <c r="S46" i="31"/>
  <c r="R46" i="31"/>
  <c r="Q46" i="31"/>
  <c r="P46" i="31"/>
  <c r="E46" i="31"/>
  <c r="S45" i="31"/>
  <c r="R45" i="31"/>
  <c r="Q45" i="31"/>
  <c r="P45" i="31"/>
  <c r="E45" i="31"/>
  <c r="T45" i="31" s="1"/>
  <c r="U45" i="31"/>
  <c r="S44" i="31"/>
  <c r="R44" i="31"/>
  <c r="Q44" i="31"/>
  <c r="P44" i="31"/>
  <c r="E44" i="31"/>
  <c r="U44" i="31" s="1"/>
  <c r="S43" i="31"/>
  <c r="R43" i="31"/>
  <c r="Q43" i="31"/>
  <c r="P43" i="31"/>
  <c r="E43" i="31"/>
  <c r="T43" i="31"/>
  <c r="U42" i="31"/>
  <c r="S42" i="31"/>
  <c r="R42" i="31"/>
  <c r="Q42" i="31"/>
  <c r="P42" i="31"/>
  <c r="E42" i="31"/>
  <c r="S41" i="31"/>
  <c r="R41" i="31"/>
  <c r="Q41" i="31"/>
  <c r="P41" i="31"/>
  <c r="E41" i="31"/>
  <c r="W39" i="31"/>
  <c r="V39" i="31"/>
  <c r="O39" i="31"/>
  <c r="N39" i="31"/>
  <c r="M39" i="31"/>
  <c r="L39" i="31"/>
  <c r="K39" i="31"/>
  <c r="J39" i="31"/>
  <c r="I39" i="31"/>
  <c r="H39" i="31"/>
  <c r="G39" i="31"/>
  <c r="F39" i="31"/>
  <c r="C39" i="31"/>
  <c r="B39" i="31"/>
  <c r="E39" i="31"/>
  <c r="T38" i="31"/>
  <c r="S38" i="31"/>
  <c r="R38" i="31"/>
  <c r="Q38" i="31"/>
  <c r="P38" i="31"/>
  <c r="E38" i="31"/>
  <c r="U38" i="31" s="1"/>
  <c r="S37" i="31"/>
  <c r="R37" i="31"/>
  <c r="Q37" i="31"/>
  <c r="P37" i="31"/>
  <c r="E37" i="31"/>
  <c r="U37" i="31"/>
  <c r="S36" i="31"/>
  <c r="R36" i="31"/>
  <c r="Q36" i="31"/>
  <c r="P36" i="31"/>
  <c r="E36" i="31"/>
  <c r="U36" i="31" s="1"/>
  <c r="T36" i="31"/>
  <c r="S35" i="31"/>
  <c r="R35" i="31"/>
  <c r="Q35" i="31"/>
  <c r="P35" i="31"/>
  <c r="E35" i="31"/>
  <c r="U35" i="31" s="1"/>
  <c r="S34" i="31"/>
  <c r="R34" i="31"/>
  <c r="Q34" i="31"/>
  <c r="P34" i="31"/>
  <c r="E34" i="31"/>
  <c r="T34" i="31" s="1"/>
  <c r="W32" i="31"/>
  <c r="V32" i="31"/>
  <c r="O32" i="31"/>
  <c r="N32" i="31"/>
  <c r="M32" i="31"/>
  <c r="L32" i="31"/>
  <c r="K32" i="31"/>
  <c r="J32" i="31"/>
  <c r="I32" i="31"/>
  <c r="H32" i="31"/>
  <c r="P32" i="31" s="1"/>
  <c r="G32" i="31"/>
  <c r="F32" i="31"/>
  <c r="C32" i="31"/>
  <c r="B32" i="31"/>
  <c r="E32" i="31"/>
  <c r="S31" i="31"/>
  <c r="R31" i="31"/>
  <c r="Q31" i="31"/>
  <c r="P31" i="31"/>
  <c r="T31" i="31"/>
  <c r="E31" i="31"/>
  <c r="W29" i="31"/>
  <c r="V29" i="31"/>
  <c r="O29" i="31"/>
  <c r="N29" i="31"/>
  <c r="M29" i="31"/>
  <c r="L29" i="31"/>
  <c r="K29" i="31"/>
  <c r="J29" i="31"/>
  <c r="I29" i="31"/>
  <c r="H29" i="31"/>
  <c r="P29" i="31"/>
  <c r="G29" i="31"/>
  <c r="F29" i="31"/>
  <c r="C29" i="31"/>
  <c r="B29" i="31"/>
  <c r="E29" i="31" s="1"/>
  <c r="S28" i="31"/>
  <c r="R28" i="31"/>
  <c r="Q28" i="31"/>
  <c r="P28" i="31"/>
  <c r="E28" i="31"/>
  <c r="T28" i="31" s="1"/>
  <c r="S27" i="31"/>
  <c r="R27" i="31"/>
  <c r="Q27" i="31"/>
  <c r="P27" i="31"/>
  <c r="E27" i="31"/>
  <c r="U27" i="31" s="1"/>
  <c r="S26" i="31"/>
  <c r="R26" i="31"/>
  <c r="Q26" i="31"/>
  <c r="P26" i="31"/>
  <c r="E26" i="31"/>
  <c r="U26" i="31" s="1"/>
  <c r="S25" i="31"/>
  <c r="R25" i="31"/>
  <c r="Q25" i="31"/>
  <c r="P25" i="31"/>
  <c r="E25" i="31"/>
  <c r="U25" i="31" s="1"/>
  <c r="W23" i="31"/>
  <c r="V23" i="31"/>
  <c r="O23" i="31"/>
  <c r="N23" i="31"/>
  <c r="M23" i="31"/>
  <c r="L23" i="31"/>
  <c r="K23" i="31"/>
  <c r="J23" i="31"/>
  <c r="I23" i="31"/>
  <c r="H23" i="31"/>
  <c r="G23" i="31"/>
  <c r="F23" i="31"/>
  <c r="C23" i="31"/>
  <c r="B23" i="31"/>
  <c r="E23" i="31" s="1"/>
  <c r="S22" i="31"/>
  <c r="R22" i="31"/>
  <c r="Q22" i="31"/>
  <c r="P22" i="31"/>
  <c r="E22" i="31"/>
  <c r="U22" i="31" s="1"/>
  <c r="T22" i="31"/>
  <c r="S21" i="31"/>
  <c r="R21" i="31"/>
  <c r="Q21" i="31"/>
  <c r="P21" i="31"/>
  <c r="E21" i="31"/>
  <c r="T21" i="31" s="1"/>
  <c r="U21" i="31"/>
  <c r="S20" i="31"/>
  <c r="R20" i="31"/>
  <c r="Q20" i="31"/>
  <c r="P20" i="31"/>
  <c r="E20" i="31"/>
  <c r="U20" i="31" s="1"/>
  <c r="S19" i="31"/>
  <c r="R19" i="31"/>
  <c r="Q19" i="31"/>
  <c r="P19" i="31"/>
  <c r="E19" i="31"/>
  <c r="T19" i="31"/>
  <c r="U18" i="31"/>
  <c r="S18" i="31"/>
  <c r="R18" i="31"/>
  <c r="Q18" i="31"/>
  <c r="P18" i="31"/>
  <c r="E18" i="31"/>
  <c r="T18" i="31" s="1"/>
  <c r="S17" i="31"/>
  <c r="R17" i="31"/>
  <c r="Q17" i="31"/>
  <c r="P17" i="31"/>
  <c r="E17" i="31"/>
  <c r="W15" i="31"/>
  <c r="V15" i="31"/>
  <c r="O15" i="31"/>
  <c r="N15" i="31"/>
  <c r="M15" i="31"/>
  <c r="L15" i="31"/>
  <c r="K15" i="31"/>
  <c r="J15" i="31"/>
  <c r="I15" i="31"/>
  <c r="H15" i="31"/>
  <c r="G15" i="31"/>
  <c r="F15" i="31"/>
  <c r="C15" i="31"/>
  <c r="B15" i="31"/>
  <c r="T14" i="31"/>
  <c r="S14" i="31"/>
  <c r="R14" i="31"/>
  <c r="Q14" i="31"/>
  <c r="P14" i="31"/>
  <c r="E14" i="31"/>
  <c r="U14" i="31" s="1"/>
  <c r="S13" i="31"/>
  <c r="R13" i="31"/>
  <c r="Q13" i="31"/>
  <c r="P13" i="31"/>
  <c r="E13" i="31"/>
  <c r="U13" i="31" s="1"/>
  <c r="S12" i="31"/>
  <c r="R12" i="31"/>
  <c r="Q12" i="31"/>
  <c r="P12" i="31"/>
  <c r="E12" i="31"/>
  <c r="U12" i="31" s="1"/>
  <c r="T12" i="31"/>
  <c r="S11" i="31"/>
  <c r="R11" i="31"/>
  <c r="Q11" i="31"/>
  <c r="P11" i="31"/>
  <c r="E11" i="31"/>
  <c r="U11" i="31" s="1"/>
  <c r="S10" i="31"/>
  <c r="R10" i="31"/>
  <c r="Q10" i="31"/>
  <c r="U10" i="31" s="1"/>
  <c r="P10" i="31"/>
  <c r="E10" i="31"/>
  <c r="T10" i="31" s="1"/>
  <c r="S9" i="31"/>
  <c r="R9" i="31"/>
  <c r="Q9" i="31"/>
  <c r="P9" i="31"/>
  <c r="E9" i="31"/>
  <c r="S90" i="30"/>
  <c r="R90" i="30"/>
  <c r="Q90" i="30"/>
  <c r="P90" i="30"/>
  <c r="E90" i="30"/>
  <c r="U90" i="30"/>
  <c r="S89" i="30"/>
  <c r="R89" i="30"/>
  <c r="Q89" i="30"/>
  <c r="P89" i="30"/>
  <c r="E89" i="30"/>
  <c r="U89" i="30" s="1"/>
  <c r="S88" i="30"/>
  <c r="R88" i="30"/>
  <c r="Q88" i="30"/>
  <c r="P88" i="30"/>
  <c r="E88" i="30"/>
  <c r="T88" i="30"/>
  <c r="U87" i="30"/>
  <c r="T87" i="30"/>
  <c r="S87" i="30"/>
  <c r="R87" i="30"/>
  <c r="Q87" i="30"/>
  <c r="P87" i="30"/>
  <c r="E87" i="30"/>
  <c r="S86" i="30"/>
  <c r="R86" i="30"/>
  <c r="Q86" i="30"/>
  <c r="P86" i="30"/>
  <c r="E86" i="30"/>
  <c r="U86" i="30"/>
  <c r="S85" i="30"/>
  <c r="R85" i="30"/>
  <c r="Q85" i="30"/>
  <c r="P85" i="30"/>
  <c r="E85" i="30"/>
  <c r="U85" i="30" s="1"/>
  <c r="S84" i="30"/>
  <c r="R84" i="30"/>
  <c r="Q84" i="30"/>
  <c r="P84" i="30"/>
  <c r="E84" i="30"/>
  <c r="T84" i="30"/>
  <c r="S83" i="30"/>
  <c r="R83" i="30"/>
  <c r="Q83" i="30"/>
  <c r="P83" i="30"/>
  <c r="E83" i="30"/>
  <c r="U83" i="30" s="1"/>
  <c r="W69" i="30"/>
  <c r="V69" i="30"/>
  <c r="O69" i="30"/>
  <c r="N69" i="30"/>
  <c r="M69" i="30"/>
  <c r="L69" i="30"/>
  <c r="K69" i="30"/>
  <c r="J69" i="30"/>
  <c r="I69" i="30"/>
  <c r="H69" i="30"/>
  <c r="G69" i="30"/>
  <c r="F69" i="30"/>
  <c r="C69" i="30"/>
  <c r="B69" i="30"/>
  <c r="W68" i="30"/>
  <c r="V68" i="30"/>
  <c r="O68" i="30"/>
  <c r="N68" i="30"/>
  <c r="M68" i="30"/>
  <c r="L68" i="30"/>
  <c r="K68" i="30"/>
  <c r="J68" i="30"/>
  <c r="I68" i="30"/>
  <c r="H68" i="30"/>
  <c r="R68" i="30" s="1"/>
  <c r="G68" i="30"/>
  <c r="F68" i="30"/>
  <c r="C68" i="30"/>
  <c r="B68" i="30"/>
  <c r="W67" i="30"/>
  <c r="V67" i="30"/>
  <c r="O67" i="30"/>
  <c r="N67" i="30"/>
  <c r="M67" i="30"/>
  <c r="L67" i="30"/>
  <c r="K67" i="30"/>
  <c r="J67" i="30"/>
  <c r="I67" i="30"/>
  <c r="Q67" i="30"/>
  <c r="H67" i="30"/>
  <c r="G67" i="30"/>
  <c r="F67" i="30"/>
  <c r="C67" i="30"/>
  <c r="B67" i="30"/>
  <c r="S66" i="30"/>
  <c r="R66" i="30"/>
  <c r="Q66" i="30"/>
  <c r="P66" i="30"/>
  <c r="E66" i="30"/>
  <c r="W64" i="30"/>
  <c r="V64" i="30"/>
  <c r="O64" i="30"/>
  <c r="N64" i="30"/>
  <c r="M64" i="30"/>
  <c r="L64" i="30"/>
  <c r="K64" i="30"/>
  <c r="J64" i="30"/>
  <c r="I64" i="30"/>
  <c r="H64" i="30"/>
  <c r="G64" i="30"/>
  <c r="F64" i="30"/>
  <c r="C64" i="30"/>
  <c r="B64" i="30"/>
  <c r="W63" i="30"/>
  <c r="V63" i="30"/>
  <c r="O63" i="30"/>
  <c r="N63" i="30"/>
  <c r="M63" i="30"/>
  <c r="L63" i="30"/>
  <c r="K63" i="30"/>
  <c r="J63" i="30"/>
  <c r="I63" i="30"/>
  <c r="S63" i="30"/>
  <c r="H63" i="30"/>
  <c r="G63" i="30"/>
  <c r="F63" i="30"/>
  <c r="C63" i="30"/>
  <c r="B63" i="30"/>
  <c r="E63" i="30" s="1"/>
  <c r="T62" i="30"/>
  <c r="S62" i="30"/>
  <c r="R62" i="30"/>
  <c r="Q62" i="30"/>
  <c r="P62" i="30"/>
  <c r="E62" i="30"/>
  <c r="U62" i="30" s="1"/>
  <c r="S61" i="30"/>
  <c r="R61" i="30"/>
  <c r="Q61" i="30"/>
  <c r="P61" i="30"/>
  <c r="E61" i="30"/>
  <c r="S60" i="30"/>
  <c r="R60" i="30"/>
  <c r="Q60" i="30"/>
  <c r="P60" i="30"/>
  <c r="E60" i="30"/>
  <c r="U60" i="30" s="1"/>
  <c r="W58" i="30"/>
  <c r="V58" i="30"/>
  <c r="O58" i="30"/>
  <c r="N58" i="30"/>
  <c r="M58" i="30"/>
  <c r="L58" i="30"/>
  <c r="K58" i="30"/>
  <c r="J58" i="30"/>
  <c r="P58" i="30" s="1"/>
  <c r="I58" i="30"/>
  <c r="Q58" i="30" s="1"/>
  <c r="H58" i="30"/>
  <c r="G58" i="30"/>
  <c r="F58" i="30"/>
  <c r="C58" i="30"/>
  <c r="B58" i="30"/>
  <c r="S57" i="30"/>
  <c r="R57" i="30"/>
  <c r="Q57" i="30"/>
  <c r="P57" i="30"/>
  <c r="E57" i="30"/>
  <c r="T57" i="30" s="1"/>
  <c r="S56" i="30"/>
  <c r="R56" i="30"/>
  <c r="Q56" i="30"/>
  <c r="P56" i="30"/>
  <c r="E56" i="30"/>
  <c r="U56" i="30"/>
  <c r="S55" i="30"/>
  <c r="R55" i="30"/>
  <c r="Q55" i="30"/>
  <c r="P55" i="30"/>
  <c r="E55" i="30"/>
  <c r="U55" i="30" s="1"/>
  <c r="S54" i="30"/>
  <c r="R54" i="30"/>
  <c r="Q54" i="30"/>
  <c r="P54" i="30"/>
  <c r="E54" i="30"/>
  <c r="W52" i="30"/>
  <c r="V52" i="30"/>
  <c r="O52" i="30"/>
  <c r="N52" i="30"/>
  <c r="M52" i="30"/>
  <c r="L52" i="30"/>
  <c r="K52" i="30"/>
  <c r="J52" i="30"/>
  <c r="I52" i="30"/>
  <c r="H52" i="30"/>
  <c r="R52" i="30" s="1"/>
  <c r="G52" i="30"/>
  <c r="F52" i="30"/>
  <c r="C52" i="30"/>
  <c r="B52" i="30"/>
  <c r="S51" i="30"/>
  <c r="R51" i="30"/>
  <c r="Q51" i="30"/>
  <c r="P51" i="30"/>
  <c r="E51" i="30"/>
  <c r="S50" i="30"/>
  <c r="R50" i="30"/>
  <c r="Q50" i="30"/>
  <c r="U50" i="30"/>
  <c r="P50" i="30"/>
  <c r="E50" i="30"/>
  <c r="S49" i="30"/>
  <c r="R49" i="30"/>
  <c r="Q49" i="30"/>
  <c r="P49" i="30"/>
  <c r="E49" i="30"/>
  <c r="T49" i="30" s="1"/>
  <c r="U49" i="30"/>
  <c r="S48" i="30"/>
  <c r="R48" i="30"/>
  <c r="Q48" i="30"/>
  <c r="P48" i="30"/>
  <c r="E48" i="30"/>
  <c r="U48" i="30" s="1"/>
  <c r="S47" i="30"/>
  <c r="R47" i="30"/>
  <c r="Q47" i="30"/>
  <c r="P47" i="30"/>
  <c r="E47" i="30"/>
  <c r="S46" i="30"/>
  <c r="R46" i="30"/>
  <c r="Q46" i="30"/>
  <c r="P46" i="30"/>
  <c r="E46" i="30"/>
  <c r="T46" i="30" s="1"/>
  <c r="S45" i="30"/>
  <c r="R45" i="30"/>
  <c r="Q45" i="30"/>
  <c r="P45" i="30"/>
  <c r="E45" i="30"/>
  <c r="U45" i="30"/>
  <c r="U44" i="30"/>
  <c r="S44" i="30"/>
  <c r="R44" i="30"/>
  <c r="Q44" i="30"/>
  <c r="P44" i="30"/>
  <c r="E44" i="30"/>
  <c r="T44" i="30" s="1"/>
  <c r="S43" i="30"/>
  <c r="R43" i="30"/>
  <c r="Q43" i="30"/>
  <c r="P43" i="30"/>
  <c r="E43" i="30"/>
  <c r="U43" i="30"/>
  <c r="U42" i="30"/>
  <c r="S42" i="30"/>
  <c r="R42" i="30"/>
  <c r="Q42" i="30"/>
  <c r="P42" i="30"/>
  <c r="E42" i="30"/>
  <c r="S41" i="30"/>
  <c r="R41" i="30"/>
  <c r="Q41" i="30"/>
  <c r="P41" i="30"/>
  <c r="E41" i="30"/>
  <c r="W39" i="30"/>
  <c r="V39" i="30"/>
  <c r="O39" i="30"/>
  <c r="N39" i="30"/>
  <c r="M39" i="30"/>
  <c r="L39" i="30"/>
  <c r="K39" i="30"/>
  <c r="J39" i="30"/>
  <c r="I39" i="30"/>
  <c r="H39" i="30"/>
  <c r="G39" i="30"/>
  <c r="F39" i="30"/>
  <c r="C39" i="30"/>
  <c r="E39" i="30" s="1"/>
  <c r="B39" i="30"/>
  <c r="S38" i="30"/>
  <c r="R38" i="30"/>
  <c r="Q38" i="30"/>
  <c r="P38" i="30"/>
  <c r="E38" i="30"/>
  <c r="S37" i="30"/>
  <c r="R37" i="30"/>
  <c r="Q37" i="30"/>
  <c r="P37" i="30"/>
  <c r="E37" i="30"/>
  <c r="S36" i="30"/>
  <c r="R36" i="30"/>
  <c r="Q36" i="30"/>
  <c r="P36" i="30"/>
  <c r="E36" i="30"/>
  <c r="U36" i="30" s="1"/>
  <c r="S35" i="30"/>
  <c r="R35" i="30"/>
  <c r="Q35" i="30"/>
  <c r="P35" i="30"/>
  <c r="E35" i="30"/>
  <c r="T35" i="30"/>
  <c r="S34" i="30"/>
  <c r="R34" i="30"/>
  <c r="Q34" i="30"/>
  <c r="P34" i="30"/>
  <c r="E34" i="30"/>
  <c r="W32" i="30"/>
  <c r="V32" i="30"/>
  <c r="O32" i="30"/>
  <c r="N32" i="30"/>
  <c r="M32" i="30"/>
  <c r="L32" i="30"/>
  <c r="K32" i="30"/>
  <c r="J32" i="30"/>
  <c r="R32" i="30"/>
  <c r="I32" i="30"/>
  <c r="Q32" i="30" s="1"/>
  <c r="H32" i="30"/>
  <c r="G32" i="30"/>
  <c r="F32" i="30"/>
  <c r="C32" i="30"/>
  <c r="B32" i="30"/>
  <c r="E32" i="30" s="1"/>
  <c r="S31" i="30"/>
  <c r="R31" i="30"/>
  <c r="Q31" i="30"/>
  <c r="P31" i="30"/>
  <c r="E31" i="30"/>
  <c r="W29" i="30"/>
  <c r="V29" i="30"/>
  <c r="O29" i="30"/>
  <c r="N29" i="30"/>
  <c r="M29" i="30"/>
  <c r="L29" i="30"/>
  <c r="K29" i="30"/>
  <c r="J29" i="30"/>
  <c r="I29" i="30"/>
  <c r="S29" i="30" s="1"/>
  <c r="H29" i="30"/>
  <c r="R29" i="30"/>
  <c r="G29" i="30"/>
  <c r="F29" i="30"/>
  <c r="C29" i="30"/>
  <c r="B29" i="30"/>
  <c r="S28" i="30"/>
  <c r="R28" i="30"/>
  <c r="Q28" i="30"/>
  <c r="P28" i="30"/>
  <c r="E28" i="30"/>
  <c r="U28" i="30" s="1"/>
  <c r="T28" i="30"/>
  <c r="S27" i="30"/>
  <c r="R27" i="30"/>
  <c r="Q27" i="30"/>
  <c r="P27" i="30"/>
  <c r="E27" i="30"/>
  <c r="U27" i="30" s="1"/>
  <c r="T26" i="30"/>
  <c r="S26" i="30"/>
  <c r="R26" i="30"/>
  <c r="Q26" i="30"/>
  <c r="P26" i="30"/>
  <c r="E26" i="30"/>
  <c r="U26" i="30" s="1"/>
  <c r="S25" i="30"/>
  <c r="R25" i="30"/>
  <c r="Q25" i="30"/>
  <c r="P25" i="30"/>
  <c r="E25" i="30"/>
  <c r="T25" i="30" s="1"/>
  <c r="W23" i="30"/>
  <c r="V23" i="30"/>
  <c r="O23" i="30"/>
  <c r="N23" i="30"/>
  <c r="M23" i="30"/>
  <c r="L23" i="30"/>
  <c r="K23" i="30"/>
  <c r="J23" i="30"/>
  <c r="I23" i="30"/>
  <c r="H23" i="30"/>
  <c r="G23" i="30"/>
  <c r="F23" i="30"/>
  <c r="C23" i="30"/>
  <c r="B23" i="30"/>
  <c r="S22" i="30"/>
  <c r="R22" i="30"/>
  <c r="Q22" i="30"/>
  <c r="P22" i="30"/>
  <c r="E22" i="30"/>
  <c r="T22" i="30"/>
  <c r="S21" i="30"/>
  <c r="R21" i="30"/>
  <c r="Q21" i="30"/>
  <c r="P21" i="30"/>
  <c r="E21" i="30"/>
  <c r="T20" i="30"/>
  <c r="S20" i="30"/>
  <c r="R20" i="30"/>
  <c r="Q20" i="30"/>
  <c r="P20" i="30"/>
  <c r="E20" i="30"/>
  <c r="U20" i="30" s="1"/>
  <c r="S19" i="30"/>
  <c r="R19" i="30"/>
  <c r="Q19" i="30"/>
  <c r="P19" i="30"/>
  <c r="E19" i="30"/>
  <c r="U19" i="30"/>
  <c r="S18" i="30"/>
  <c r="R18" i="30"/>
  <c r="Q18" i="30"/>
  <c r="P18" i="30"/>
  <c r="T18" i="30" s="1"/>
  <c r="E18" i="30"/>
  <c r="U17" i="30"/>
  <c r="T17" i="30"/>
  <c r="S17" i="30"/>
  <c r="R17" i="30"/>
  <c r="Q17" i="30"/>
  <c r="P17" i="30"/>
  <c r="E17" i="30"/>
  <c r="W15" i="30"/>
  <c r="V15" i="30"/>
  <c r="O15" i="30"/>
  <c r="N15" i="30"/>
  <c r="M15" i="30"/>
  <c r="L15" i="30"/>
  <c r="K15" i="30"/>
  <c r="J15" i="30"/>
  <c r="I15" i="30"/>
  <c r="H15" i="30"/>
  <c r="P15" i="30"/>
  <c r="G15" i="30"/>
  <c r="F15" i="30"/>
  <c r="C15" i="30"/>
  <c r="B15" i="30"/>
  <c r="E15" i="30" s="1"/>
  <c r="S14" i="30"/>
  <c r="R14" i="30"/>
  <c r="Q14" i="30"/>
  <c r="P14" i="30"/>
  <c r="E14" i="30"/>
  <c r="S13" i="30"/>
  <c r="R13" i="30"/>
  <c r="Q13" i="30"/>
  <c r="P13" i="30"/>
  <c r="E13" i="30"/>
  <c r="S12" i="30"/>
  <c r="R12" i="30"/>
  <c r="Q12" i="30"/>
  <c r="P12" i="30"/>
  <c r="E12" i="30"/>
  <c r="U12" i="30" s="1"/>
  <c r="S11" i="30"/>
  <c r="R11" i="30"/>
  <c r="Q11" i="30"/>
  <c r="P11" i="30"/>
  <c r="E11" i="30"/>
  <c r="T11" i="30" s="1"/>
  <c r="S10" i="30"/>
  <c r="R10" i="30"/>
  <c r="Q10" i="30"/>
  <c r="P10" i="30"/>
  <c r="T10" i="30" s="1"/>
  <c r="E10" i="30"/>
  <c r="S9" i="30"/>
  <c r="R9" i="30"/>
  <c r="Q9" i="30"/>
  <c r="P9" i="30"/>
  <c r="E9" i="30"/>
  <c r="U9" i="30"/>
  <c r="U90" i="29"/>
  <c r="S90" i="29"/>
  <c r="R90" i="29"/>
  <c r="Q90" i="29"/>
  <c r="P90" i="29"/>
  <c r="E90" i="29"/>
  <c r="T90" i="29" s="1"/>
  <c r="U89" i="29"/>
  <c r="T89" i="29"/>
  <c r="S89" i="29"/>
  <c r="R89" i="29"/>
  <c r="Q89" i="29"/>
  <c r="P89" i="29"/>
  <c r="E89" i="29"/>
  <c r="S88" i="29"/>
  <c r="R88" i="29"/>
  <c r="Q88" i="29"/>
  <c r="P88" i="29"/>
  <c r="E88" i="29"/>
  <c r="U88" i="29" s="1"/>
  <c r="S87" i="29"/>
  <c r="R87" i="29"/>
  <c r="Q87" i="29"/>
  <c r="P87" i="29"/>
  <c r="E87" i="29"/>
  <c r="T87" i="29" s="1"/>
  <c r="S86" i="29"/>
  <c r="R86" i="29"/>
  <c r="Q86" i="29"/>
  <c r="P86" i="29"/>
  <c r="E86" i="29"/>
  <c r="S85" i="29"/>
  <c r="R85" i="29"/>
  <c r="Q85" i="29"/>
  <c r="P85" i="29"/>
  <c r="E85" i="29"/>
  <c r="S84" i="29"/>
  <c r="R84" i="29"/>
  <c r="Q84" i="29"/>
  <c r="P84" i="29"/>
  <c r="E84" i="29"/>
  <c r="U84" i="29" s="1"/>
  <c r="S83" i="29"/>
  <c r="R83" i="29"/>
  <c r="Q83" i="29"/>
  <c r="P83" i="29"/>
  <c r="E83" i="29"/>
  <c r="T83" i="29" s="1"/>
  <c r="W69" i="29"/>
  <c r="V69" i="29"/>
  <c r="O69" i="29"/>
  <c r="N69" i="29"/>
  <c r="M69" i="29"/>
  <c r="L69" i="29"/>
  <c r="K69" i="29"/>
  <c r="J69" i="29"/>
  <c r="I69" i="29"/>
  <c r="H69" i="29"/>
  <c r="G69" i="29"/>
  <c r="F69" i="29"/>
  <c r="C69" i="29"/>
  <c r="B69" i="29"/>
  <c r="W68" i="29"/>
  <c r="V68" i="29"/>
  <c r="O68" i="29"/>
  <c r="N68" i="29"/>
  <c r="M68" i="29"/>
  <c r="L68" i="29"/>
  <c r="K68" i="29"/>
  <c r="J68" i="29"/>
  <c r="I68" i="29"/>
  <c r="H68" i="29"/>
  <c r="R68" i="29" s="1"/>
  <c r="G68" i="29"/>
  <c r="F68" i="29"/>
  <c r="C68" i="29"/>
  <c r="B68" i="29"/>
  <c r="W67" i="29"/>
  <c r="V67" i="29"/>
  <c r="O67" i="29"/>
  <c r="N67" i="29"/>
  <c r="M67" i="29"/>
  <c r="L67" i="29"/>
  <c r="K67" i="29"/>
  <c r="J67" i="29"/>
  <c r="I67" i="29"/>
  <c r="S67" i="29"/>
  <c r="H67" i="29"/>
  <c r="R67" i="29" s="1"/>
  <c r="G67" i="29"/>
  <c r="F67" i="29"/>
  <c r="E67" i="29"/>
  <c r="C67" i="29"/>
  <c r="B67" i="29"/>
  <c r="S66" i="29"/>
  <c r="R66" i="29"/>
  <c r="Q66" i="29"/>
  <c r="P66" i="29"/>
  <c r="E66" i="29"/>
  <c r="W64" i="29"/>
  <c r="V64" i="29"/>
  <c r="O64" i="29"/>
  <c r="N64" i="29"/>
  <c r="M64" i="29"/>
  <c r="L64" i="29"/>
  <c r="K64" i="29"/>
  <c r="J64" i="29"/>
  <c r="I64" i="29"/>
  <c r="H64" i="29"/>
  <c r="G64" i="29"/>
  <c r="F64" i="29"/>
  <c r="C64" i="29"/>
  <c r="B64" i="29"/>
  <c r="W63" i="29"/>
  <c r="V63" i="29"/>
  <c r="O63" i="29"/>
  <c r="N63" i="29"/>
  <c r="M63" i="29"/>
  <c r="L63" i="29"/>
  <c r="K63" i="29"/>
  <c r="J63" i="29"/>
  <c r="I63" i="29"/>
  <c r="H63" i="29"/>
  <c r="G63" i="29"/>
  <c r="F63" i="29"/>
  <c r="C63" i="29"/>
  <c r="B63" i="29"/>
  <c r="E63" i="29" s="1"/>
  <c r="S62" i="29"/>
  <c r="R62" i="29"/>
  <c r="Q62" i="29"/>
  <c r="P62" i="29"/>
  <c r="E62" i="29"/>
  <c r="T61" i="29"/>
  <c r="S61" i="29"/>
  <c r="R61" i="29"/>
  <c r="Q61" i="29"/>
  <c r="P61" i="29"/>
  <c r="E61" i="29"/>
  <c r="U61" i="29"/>
  <c r="S60" i="29"/>
  <c r="R60" i="29"/>
  <c r="Q60" i="29"/>
  <c r="P60" i="29"/>
  <c r="E60" i="29"/>
  <c r="W58" i="29"/>
  <c r="V58" i="29"/>
  <c r="O58" i="29"/>
  <c r="N58" i="29"/>
  <c r="M58" i="29"/>
  <c r="L58" i="29"/>
  <c r="K58" i="29"/>
  <c r="J58" i="29"/>
  <c r="I58" i="29"/>
  <c r="H58" i="29"/>
  <c r="R58" i="29"/>
  <c r="G58" i="29"/>
  <c r="F58" i="29"/>
  <c r="C58" i="29"/>
  <c r="B58" i="29"/>
  <c r="S57" i="29"/>
  <c r="R57" i="29"/>
  <c r="Q57" i="29"/>
  <c r="P57" i="29"/>
  <c r="E57" i="29"/>
  <c r="U57" i="29" s="1"/>
  <c r="S56" i="29"/>
  <c r="R56" i="29"/>
  <c r="Q56" i="29"/>
  <c r="P56" i="29"/>
  <c r="E56" i="29"/>
  <c r="T56" i="29"/>
  <c r="T55" i="29"/>
  <c r="S55" i="29"/>
  <c r="R55" i="29"/>
  <c r="Q55" i="29"/>
  <c r="P55" i="29"/>
  <c r="E55" i="29"/>
  <c r="U55" i="29"/>
  <c r="S54" i="29"/>
  <c r="R54" i="29"/>
  <c r="Q54" i="29"/>
  <c r="P54" i="29"/>
  <c r="E54" i="29"/>
  <c r="W52" i="29"/>
  <c r="V52" i="29"/>
  <c r="O52" i="29"/>
  <c r="N52" i="29"/>
  <c r="M52" i="29"/>
  <c r="L52" i="29"/>
  <c r="K52" i="29"/>
  <c r="J52" i="29"/>
  <c r="I52" i="29"/>
  <c r="S52" i="29" s="1"/>
  <c r="H52" i="29"/>
  <c r="G52" i="29"/>
  <c r="F52" i="29"/>
  <c r="C52" i="29"/>
  <c r="E52" i="29" s="1"/>
  <c r="B52" i="29"/>
  <c r="U51" i="29"/>
  <c r="S51" i="29"/>
  <c r="R51" i="29"/>
  <c r="Q51" i="29"/>
  <c r="P51" i="29"/>
  <c r="E51" i="29"/>
  <c r="T51" i="29" s="1"/>
  <c r="S50" i="29"/>
  <c r="R50" i="29"/>
  <c r="Q50" i="29"/>
  <c r="P50" i="29"/>
  <c r="E50" i="29"/>
  <c r="U50" i="29"/>
  <c r="S49" i="29"/>
  <c r="R49" i="29"/>
  <c r="Q49" i="29"/>
  <c r="P49" i="29"/>
  <c r="E49" i="29"/>
  <c r="T49" i="29"/>
  <c r="S48" i="29"/>
  <c r="R48" i="29"/>
  <c r="Q48" i="29"/>
  <c r="P48" i="29"/>
  <c r="E48" i="29"/>
  <c r="U47" i="29"/>
  <c r="S47" i="29"/>
  <c r="R47" i="29"/>
  <c r="Q47" i="29"/>
  <c r="P47" i="29"/>
  <c r="E47" i="29"/>
  <c r="T47" i="29" s="1"/>
  <c r="S46" i="29"/>
  <c r="R46" i="29"/>
  <c r="Q46" i="29"/>
  <c r="P46" i="29"/>
  <c r="E46" i="29"/>
  <c r="U46" i="29"/>
  <c r="S45" i="29"/>
  <c r="R45" i="29"/>
  <c r="Q45" i="29"/>
  <c r="P45" i="29"/>
  <c r="E45" i="29"/>
  <c r="T45" i="29"/>
  <c r="S44" i="29"/>
  <c r="R44" i="29"/>
  <c r="Q44" i="29"/>
  <c r="P44" i="29"/>
  <c r="E44" i="29"/>
  <c r="S43" i="29"/>
  <c r="R43" i="29"/>
  <c r="Q43" i="29"/>
  <c r="P43" i="29"/>
  <c r="T43" i="29"/>
  <c r="E43" i="29"/>
  <c r="S42" i="29"/>
  <c r="R42" i="29"/>
  <c r="Q42" i="29"/>
  <c r="P42" i="29"/>
  <c r="E42" i="29"/>
  <c r="S41" i="29"/>
  <c r="R41" i="29"/>
  <c r="Q41" i="29"/>
  <c r="P41" i="29"/>
  <c r="E41" i="29"/>
  <c r="T41" i="29"/>
  <c r="W39" i="29"/>
  <c r="V39" i="29"/>
  <c r="O39" i="29"/>
  <c r="N39" i="29"/>
  <c r="M39" i="29"/>
  <c r="L39" i="29"/>
  <c r="K39" i="29"/>
  <c r="Q39" i="29" s="1"/>
  <c r="J39" i="29"/>
  <c r="I39" i="29"/>
  <c r="H39" i="29"/>
  <c r="G39" i="29"/>
  <c r="F39" i="29"/>
  <c r="C39" i="29"/>
  <c r="B39" i="29"/>
  <c r="S38" i="29"/>
  <c r="R38" i="29"/>
  <c r="Q38" i="29"/>
  <c r="P38" i="29"/>
  <c r="E38" i="29"/>
  <c r="T38" i="29" s="1"/>
  <c r="S37" i="29"/>
  <c r="R37" i="29"/>
  <c r="Q37" i="29"/>
  <c r="P37" i="29"/>
  <c r="E37" i="29"/>
  <c r="T36" i="29"/>
  <c r="S36" i="29"/>
  <c r="R36" i="29"/>
  <c r="Q36" i="29"/>
  <c r="P36" i="29"/>
  <c r="E36" i="29"/>
  <c r="U36" i="29"/>
  <c r="S35" i="29"/>
  <c r="R35" i="29"/>
  <c r="Q35" i="29"/>
  <c r="P35" i="29"/>
  <c r="E35" i="29"/>
  <c r="U35" i="29" s="1"/>
  <c r="S34" i="29"/>
  <c r="R34" i="29"/>
  <c r="Q34" i="29"/>
  <c r="P34" i="29"/>
  <c r="E34" i="29"/>
  <c r="W32" i="29"/>
  <c r="V32" i="29"/>
  <c r="O32" i="29"/>
  <c r="N32" i="29"/>
  <c r="M32" i="29"/>
  <c r="L32" i="29"/>
  <c r="P32" i="29" s="1"/>
  <c r="K32" i="29"/>
  <c r="J32" i="29"/>
  <c r="I32" i="29"/>
  <c r="Q32" i="29"/>
  <c r="H32" i="29"/>
  <c r="G32" i="29"/>
  <c r="F32" i="29"/>
  <c r="C32" i="29"/>
  <c r="B32" i="29"/>
  <c r="S31" i="29"/>
  <c r="R31" i="29"/>
  <c r="Q31" i="29"/>
  <c r="P31" i="29"/>
  <c r="E31" i="29"/>
  <c r="W29" i="29"/>
  <c r="V29" i="29"/>
  <c r="O29" i="29"/>
  <c r="N29" i="29"/>
  <c r="M29" i="29"/>
  <c r="L29" i="29"/>
  <c r="K29" i="29"/>
  <c r="J29" i="29"/>
  <c r="I29" i="29"/>
  <c r="H29" i="29"/>
  <c r="P29" i="29" s="1"/>
  <c r="G29" i="29"/>
  <c r="F29" i="29"/>
  <c r="C29" i="29"/>
  <c r="B29" i="29"/>
  <c r="S28" i="29"/>
  <c r="R28" i="29"/>
  <c r="Q28" i="29"/>
  <c r="P28" i="29"/>
  <c r="E28" i="29"/>
  <c r="T28" i="29"/>
  <c r="S27" i="29"/>
  <c r="R27" i="29"/>
  <c r="Q27" i="29"/>
  <c r="P27" i="29"/>
  <c r="E27" i="29"/>
  <c r="T27" i="29" s="1"/>
  <c r="U27" i="29"/>
  <c r="S26" i="29"/>
  <c r="R26" i="29"/>
  <c r="Q26" i="29"/>
  <c r="P26" i="29"/>
  <c r="E26" i="29"/>
  <c r="U26" i="29" s="1"/>
  <c r="S25" i="29"/>
  <c r="R25" i="29"/>
  <c r="Q25" i="29"/>
  <c r="P25" i="29"/>
  <c r="E25" i="29"/>
  <c r="U25" i="29"/>
  <c r="W23" i="29"/>
  <c r="V23" i="29"/>
  <c r="O23" i="29"/>
  <c r="N23" i="29"/>
  <c r="M23" i="29"/>
  <c r="L23" i="29"/>
  <c r="K23" i="29"/>
  <c r="J23" i="29"/>
  <c r="I23" i="29"/>
  <c r="Q23" i="29" s="1"/>
  <c r="H23" i="29"/>
  <c r="R23" i="29"/>
  <c r="G23" i="29"/>
  <c r="F23" i="29"/>
  <c r="C23" i="29"/>
  <c r="B23" i="29"/>
  <c r="S22" i="29"/>
  <c r="R22" i="29"/>
  <c r="Q22" i="29"/>
  <c r="P22" i="29"/>
  <c r="E22" i="29"/>
  <c r="U22" i="29" s="1"/>
  <c r="S21" i="29"/>
  <c r="R21" i="29"/>
  <c r="Q21" i="29"/>
  <c r="P21" i="29"/>
  <c r="E21" i="29"/>
  <c r="T21" i="29"/>
  <c r="U20" i="29"/>
  <c r="S20" i="29"/>
  <c r="R20" i="29"/>
  <c r="Q20" i="29"/>
  <c r="P20" i="29"/>
  <c r="E20" i="29"/>
  <c r="T20" i="29" s="1"/>
  <c r="S19" i="29"/>
  <c r="R19" i="29"/>
  <c r="Q19" i="29"/>
  <c r="P19" i="29"/>
  <c r="E19" i="29"/>
  <c r="S18" i="29"/>
  <c r="R18" i="29"/>
  <c r="Q18" i="29"/>
  <c r="P18" i="29"/>
  <c r="E18" i="29"/>
  <c r="S17" i="29"/>
  <c r="R17" i="29"/>
  <c r="Q17" i="29"/>
  <c r="P17" i="29"/>
  <c r="E17" i="29"/>
  <c r="T17" i="29"/>
  <c r="W15" i="29"/>
  <c r="V15" i="29"/>
  <c r="O15" i="29"/>
  <c r="N15" i="29"/>
  <c r="M15" i="29"/>
  <c r="L15" i="29"/>
  <c r="K15" i="29"/>
  <c r="J15" i="29"/>
  <c r="I15" i="29"/>
  <c r="S15" i="29"/>
  <c r="H15" i="29"/>
  <c r="G15" i="29"/>
  <c r="F15" i="29"/>
  <c r="C15" i="29"/>
  <c r="B15" i="29"/>
  <c r="S14" i="29"/>
  <c r="R14" i="29"/>
  <c r="Q14" i="29"/>
  <c r="P14" i="29"/>
  <c r="E14" i="29"/>
  <c r="T14" i="29" s="1"/>
  <c r="S13" i="29"/>
  <c r="R13" i="29"/>
  <c r="Q13" i="29"/>
  <c r="P13" i="29"/>
  <c r="E13" i="29"/>
  <c r="S12" i="29"/>
  <c r="R12" i="29"/>
  <c r="Q12" i="29"/>
  <c r="P12" i="29"/>
  <c r="E12" i="29"/>
  <c r="S11" i="29"/>
  <c r="R11" i="29"/>
  <c r="Q11" i="29"/>
  <c r="P11" i="29"/>
  <c r="E11" i="29"/>
  <c r="T11" i="29" s="1"/>
  <c r="U11" i="29"/>
  <c r="S10" i="29"/>
  <c r="R10" i="29"/>
  <c r="Q10" i="29"/>
  <c r="P10" i="29"/>
  <c r="E10" i="29"/>
  <c r="T10" i="29" s="1"/>
  <c r="T9" i="29"/>
  <c r="S9" i="29"/>
  <c r="R9" i="29"/>
  <c r="Q9" i="29"/>
  <c r="P9" i="29"/>
  <c r="E9" i="29"/>
  <c r="U9" i="29" s="1"/>
  <c r="S90" i="28"/>
  <c r="R90" i="28"/>
  <c r="Q90" i="28"/>
  <c r="P90" i="28"/>
  <c r="E90" i="28"/>
  <c r="T90" i="28"/>
  <c r="U89" i="28"/>
  <c r="T89" i="28"/>
  <c r="S89" i="28"/>
  <c r="R89" i="28"/>
  <c r="Q89" i="28"/>
  <c r="P89" i="28"/>
  <c r="E89" i="28"/>
  <c r="S88" i="28"/>
  <c r="R88" i="28"/>
  <c r="Q88" i="28"/>
  <c r="P88" i="28"/>
  <c r="E88" i="28"/>
  <c r="U88" i="28" s="1"/>
  <c r="S87" i="28"/>
  <c r="R87" i="28"/>
  <c r="Q87" i="28"/>
  <c r="P87" i="28"/>
  <c r="E87" i="28"/>
  <c r="U87" i="28"/>
  <c r="S86" i="28"/>
  <c r="R86" i="28"/>
  <c r="Q86" i="28"/>
  <c r="P86" i="28"/>
  <c r="E86" i="28"/>
  <c r="U85" i="28"/>
  <c r="S85" i="28"/>
  <c r="R85" i="28"/>
  <c r="Q85" i="28"/>
  <c r="P85" i="28"/>
  <c r="E85" i="28"/>
  <c r="T85" i="28"/>
  <c r="S84" i="28"/>
  <c r="R84" i="28"/>
  <c r="Q84" i="28"/>
  <c r="P84" i="28"/>
  <c r="E84" i="28"/>
  <c r="T84" i="28" s="1"/>
  <c r="S83" i="28"/>
  <c r="R83" i="28"/>
  <c r="Q83" i="28"/>
  <c r="P83" i="28"/>
  <c r="E83" i="28"/>
  <c r="T83" i="28" s="1"/>
  <c r="U83" i="28"/>
  <c r="W69" i="28"/>
  <c r="V69" i="28"/>
  <c r="O69" i="28"/>
  <c r="N69" i="28"/>
  <c r="M69" i="28"/>
  <c r="L69" i="28"/>
  <c r="K69" i="28"/>
  <c r="J69" i="28"/>
  <c r="R69" i="28" s="1"/>
  <c r="I69" i="28"/>
  <c r="H69" i="28"/>
  <c r="G69" i="28"/>
  <c r="F69" i="28"/>
  <c r="C69" i="28"/>
  <c r="B69" i="28"/>
  <c r="E69" i="28"/>
  <c r="W68" i="28"/>
  <c r="V68" i="28"/>
  <c r="O68" i="28"/>
  <c r="N68" i="28"/>
  <c r="M68" i="28"/>
  <c r="L68" i="28"/>
  <c r="K68" i="28"/>
  <c r="J68" i="28"/>
  <c r="I68" i="28"/>
  <c r="H68" i="28"/>
  <c r="R68" i="28" s="1"/>
  <c r="G68" i="28"/>
  <c r="F68" i="28"/>
  <c r="C68" i="28"/>
  <c r="B68" i="28"/>
  <c r="E68" i="28"/>
  <c r="W67" i="28"/>
  <c r="V67" i="28"/>
  <c r="O67" i="28"/>
  <c r="N67" i="28"/>
  <c r="M67" i="28"/>
  <c r="L67" i="28"/>
  <c r="K67" i="28"/>
  <c r="J67" i="28"/>
  <c r="I67" i="28"/>
  <c r="Q67" i="28"/>
  <c r="H67" i="28"/>
  <c r="R67" i="28" s="1"/>
  <c r="G67" i="28"/>
  <c r="F67" i="28"/>
  <c r="C67" i="28"/>
  <c r="B67" i="28"/>
  <c r="S66" i="28"/>
  <c r="R66" i="28"/>
  <c r="Q66" i="28"/>
  <c r="U66" i="28"/>
  <c r="P66" i="28"/>
  <c r="T66" i="28" s="1"/>
  <c r="E66" i="28"/>
  <c r="W64" i="28"/>
  <c r="V64" i="28"/>
  <c r="O64" i="28"/>
  <c r="N64" i="28"/>
  <c r="M64" i="28"/>
  <c r="L64" i="28"/>
  <c r="K64" i="28"/>
  <c r="J64" i="28"/>
  <c r="I64" i="28"/>
  <c r="H64" i="28"/>
  <c r="G64" i="28"/>
  <c r="F64" i="28"/>
  <c r="C64" i="28"/>
  <c r="B64" i="28"/>
  <c r="W63" i="28"/>
  <c r="V63" i="28"/>
  <c r="O63" i="28"/>
  <c r="N63" i="28"/>
  <c r="M63" i="28"/>
  <c r="L63" i="28"/>
  <c r="K63" i="28"/>
  <c r="J63" i="28"/>
  <c r="I63" i="28"/>
  <c r="H63" i="28"/>
  <c r="P63" i="28"/>
  <c r="G63" i="28"/>
  <c r="F63" i="28"/>
  <c r="C63" i="28"/>
  <c r="B63" i="28"/>
  <c r="E63" i="28" s="1"/>
  <c r="S62" i="28"/>
  <c r="R62" i="28"/>
  <c r="Q62" i="28"/>
  <c r="P62" i="28"/>
  <c r="E62" i="28"/>
  <c r="T62" i="28"/>
  <c r="S61" i="28"/>
  <c r="R61" i="28"/>
  <c r="Q61" i="28"/>
  <c r="P61" i="28"/>
  <c r="E61" i="28"/>
  <c r="U60" i="28"/>
  <c r="S60" i="28"/>
  <c r="R60" i="28"/>
  <c r="Q60" i="28"/>
  <c r="P60" i="28"/>
  <c r="E60" i="28"/>
  <c r="W58" i="28"/>
  <c r="V58" i="28"/>
  <c r="O58" i="28"/>
  <c r="N58" i="28"/>
  <c r="M58" i="28"/>
  <c r="L58" i="28"/>
  <c r="K58" i="28"/>
  <c r="J58" i="28"/>
  <c r="I58" i="28"/>
  <c r="S58" i="28"/>
  <c r="H58" i="28"/>
  <c r="G58" i="28"/>
  <c r="F58" i="28"/>
  <c r="C58" i="28"/>
  <c r="B58" i="28"/>
  <c r="S57" i="28"/>
  <c r="R57" i="28"/>
  <c r="Q57" i="28"/>
  <c r="P57" i="28"/>
  <c r="E57" i="28"/>
  <c r="U57" i="28"/>
  <c r="S56" i="28"/>
  <c r="R56" i="28"/>
  <c r="Q56" i="28"/>
  <c r="P56" i="28"/>
  <c r="E56" i="28"/>
  <c r="S55" i="28"/>
  <c r="R55" i="28"/>
  <c r="Q55" i="28"/>
  <c r="P55" i="28"/>
  <c r="E55" i="28"/>
  <c r="T55" i="28"/>
  <c r="S54" i="28"/>
  <c r="R54" i="28"/>
  <c r="Q54" i="28"/>
  <c r="P54" i="28"/>
  <c r="E54" i="28"/>
  <c r="T54" i="28" s="1"/>
  <c r="W52" i="28"/>
  <c r="V52" i="28"/>
  <c r="O52" i="28"/>
  <c r="N52" i="28"/>
  <c r="M52" i="28"/>
  <c r="L52" i="28"/>
  <c r="K52" i="28"/>
  <c r="J52" i="28"/>
  <c r="I52" i="28"/>
  <c r="H52" i="28"/>
  <c r="G52" i="28"/>
  <c r="F52" i="28"/>
  <c r="C52" i="28"/>
  <c r="B52" i="28"/>
  <c r="U51" i="28"/>
  <c r="S51" i="28"/>
  <c r="R51" i="28"/>
  <c r="Q51" i="28"/>
  <c r="P51" i="28"/>
  <c r="E51" i="28"/>
  <c r="T51" i="28" s="1"/>
  <c r="S50" i="28"/>
  <c r="R50" i="28"/>
  <c r="Q50" i="28"/>
  <c r="P50" i="28"/>
  <c r="E50" i="28"/>
  <c r="T49" i="28"/>
  <c r="S49" i="28"/>
  <c r="R49" i="28"/>
  <c r="Q49" i="28"/>
  <c r="P49" i="28"/>
  <c r="E49" i="28"/>
  <c r="U49" i="28" s="1"/>
  <c r="S48" i="28"/>
  <c r="R48" i="28"/>
  <c r="Q48" i="28"/>
  <c r="P48" i="28"/>
  <c r="E48" i="28"/>
  <c r="T48" i="28"/>
  <c r="S47" i="28"/>
  <c r="R47" i="28"/>
  <c r="Q47" i="28"/>
  <c r="P47" i="28"/>
  <c r="E47" i="28"/>
  <c r="T47" i="28" s="1"/>
  <c r="S46" i="28"/>
  <c r="R46" i="28"/>
  <c r="Q46" i="28"/>
  <c r="P46" i="28"/>
  <c r="E46" i="28"/>
  <c r="T45" i="28"/>
  <c r="S45" i="28"/>
  <c r="R45" i="28"/>
  <c r="Q45" i="28"/>
  <c r="P45" i="28"/>
  <c r="E45" i="28"/>
  <c r="U45" i="28" s="1"/>
  <c r="S44" i="28"/>
  <c r="R44" i="28"/>
  <c r="Q44" i="28"/>
  <c r="P44" i="28"/>
  <c r="E44" i="28"/>
  <c r="T44" i="28"/>
  <c r="S43" i="28"/>
  <c r="R43" i="28"/>
  <c r="Q43" i="28"/>
  <c r="P43" i="28"/>
  <c r="E43" i="28"/>
  <c r="T43" i="28" s="1"/>
  <c r="S42" i="28"/>
  <c r="R42" i="28"/>
  <c r="Q42" i="28"/>
  <c r="P42" i="28"/>
  <c r="E42" i="28"/>
  <c r="U42" i="28" s="1"/>
  <c r="S41" i="28"/>
  <c r="R41" i="28"/>
  <c r="Q41" i="28"/>
  <c r="P41" i="28"/>
  <c r="E41" i="28"/>
  <c r="U41" i="28" s="1"/>
  <c r="W39" i="28"/>
  <c r="V39" i="28"/>
  <c r="O39" i="28"/>
  <c r="N39" i="28"/>
  <c r="M39" i="28"/>
  <c r="L39" i="28"/>
  <c r="K39" i="28"/>
  <c r="J39" i="28"/>
  <c r="I39" i="28"/>
  <c r="H39" i="28"/>
  <c r="R39" i="28" s="1"/>
  <c r="G39" i="28"/>
  <c r="F39" i="28"/>
  <c r="C39" i="28"/>
  <c r="B39" i="28"/>
  <c r="E39" i="28" s="1"/>
  <c r="S38" i="28"/>
  <c r="R38" i="28"/>
  <c r="Q38" i="28"/>
  <c r="P38" i="28"/>
  <c r="E38" i="28"/>
  <c r="S37" i="28"/>
  <c r="R37" i="28"/>
  <c r="Q37" i="28"/>
  <c r="P37" i="28"/>
  <c r="E37" i="28"/>
  <c r="T37" i="28"/>
  <c r="S36" i="28"/>
  <c r="R36" i="28"/>
  <c r="Q36" i="28"/>
  <c r="P36" i="28"/>
  <c r="E36" i="28"/>
  <c r="T36" i="28" s="1"/>
  <c r="S35" i="28"/>
  <c r="R35" i="28"/>
  <c r="Q35" i="28"/>
  <c r="P35" i="28"/>
  <c r="E35" i="28"/>
  <c r="U35" i="28" s="1"/>
  <c r="S34" i="28"/>
  <c r="R34" i="28"/>
  <c r="Q34" i="28"/>
  <c r="P34" i="28"/>
  <c r="E34" i="28"/>
  <c r="W32" i="28"/>
  <c r="V32" i="28"/>
  <c r="O32" i="28"/>
  <c r="N32" i="28"/>
  <c r="M32" i="28"/>
  <c r="L32" i="28"/>
  <c r="K32" i="28"/>
  <c r="Q32" i="28" s="1"/>
  <c r="J32" i="28"/>
  <c r="I32" i="28"/>
  <c r="H32" i="28"/>
  <c r="R32" i="28" s="1"/>
  <c r="G32" i="28"/>
  <c r="F32" i="28"/>
  <c r="C32" i="28"/>
  <c r="E32" i="28" s="1"/>
  <c r="B32" i="28"/>
  <c r="S31" i="28"/>
  <c r="R31" i="28"/>
  <c r="Q31" i="28"/>
  <c r="P31" i="28"/>
  <c r="E31" i="28"/>
  <c r="W29" i="28"/>
  <c r="V29" i="28"/>
  <c r="O29" i="28"/>
  <c r="N29" i="28"/>
  <c r="M29" i="28"/>
  <c r="L29" i="28"/>
  <c r="K29" i="28"/>
  <c r="J29" i="28"/>
  <c r="I29" i="28"/>
  <c r="Q29" i="28" s="1"/>
  <c r="H29" i="28"/>
  <c r="R29" i="28"/>
  <c r="G29" i="28"/>
  <c r="F29" i="28"/>
  <c r="C29" i="28"/>
  <c r="B29" i="28"/>
  <c r="E29" i="28" s="1"/>
  <c r="S28" i="28"/>
  <c r="R28" i="28"/>
  <c r="Q28" i="28"/>
  <c r="P28" i="28"/>
  <c r="E28" i="28"/>
  <c r="S27" i="28"/>
  <c r="R27" i="28"/>
  <c r="Q27" i="28"/>
  <c r="P27" i="28"/>
  <c r="E27" i="28"/>
  <c r="T27" i="28"/>
  <c r="S26" i="28"/>
  <c r="R26" i="28"/>
  <c r="Q26" i="28"/>
  <c r="P26" i="28"/>
  <c r="E26" i="28"/>
  <c r="T26" i="28" s="1"/>
  <c r="S25" i="28"/>
  <c r="R25" i="28"/>
  <c r="Q25" i="28"/>
  <c r="P25" i="28"/>
  <c r="E25" i="28"/>
  <c r="W23" i="28"/>
  <c r="V23" i="28"/>
  <c r="O23" i="28"/>
  <c r="N23" i="28"/>
  <c r="M23" i="28"/>
  <c r="L23" i="28"/>
  <c r="K23" i="28"/>
  <c r="J23" i="28"/>
  <c r="P23" i="28" s="1"/>
  <c r="I23" i="28"/>
  <c r="S23" i="28" s="1"/>
  <c r="H23" i="28"/>
  <c r="G23" i="28"/>
  <c r="F23" i="28"/>
  <c r="C23" i="28"/>
  <c r="E23" i="28" s="1"/>
  <c r="B23" i="28"/>
  <c r="S22" i="28"/>
  <c r="R22" i="28"/>
  <c r="Q22" i="28"/>
  <c r="P22" i="28"/>
  <c r="E22" i="28"/>
  <c r="U22" i="28"/>
  <c r="S21" i="28"/>
  <c r="R21" i="28"/>
  <c r="Q21" i="28"/>
  <c r="P21" i="28"/>
  <c r="E21" i="28"/>
  <c r="U21" i="28" s="1"/>
  <c r="S20" i="28"/>
  <c r="R20" i="28"/>
  <c r="Q20" i="28"/>
  <c r="P20" i="28"/>
  <c r="E20" i="28"/>
  <c r="T20" i="28"/>
  <c r="U19" i="28"/>
  <c r="S19" i="28"/>
  <c r="R19" i="28"/>
  <c r="Q19" i="28"/>
  <c r="P19" i="28"/>
  <c r="E19" i="28"/>
  <c r="T19" i="28" s="1"/>
  <c r="S18" i="28"/>
  <c r="R18" i="28"/>
  <c r="Q18" i="28"/>
  <c r="P18" i="28"/>
  <c r="E18" i="28"/>
  <c r="S17" i="28"/>
  <c r="R17" i="28"/>
  <c r="Q17" i="28"/>
  <c r="P17" i="28"/>
  <c r="E17" i="28"/>
  <c r="U17" i="28"/>
  <c r="W15" i="28"/>
  <c r="V15" i="28"/>
  <c r="O15" i="28"/>
  <c r="N15" i="28"/>
  <c r="M15" i="28"/>
  <c r="L15" i="28"/>
  <c r="K15" i="28"/>
  <c r="J15" i="28"/>
  <c r="I15" i="28"/>
  <c r="H15" i="28"/>
  <c r="G15" i="28"/>
  <c r="F15" i="28"/>
  <c r="C15" i="28"/>
  <c r="B15" i="28"/>
  <c r="E15" i="28" s="1"/>
  <c r="S14" i="28"/>
  <c r="R14" i="28"/>
  <c r="Q14" i="28"/>
  <c r="P14" i="28"/>
  <c r="E14" i="28"/>
  <c r="S13" i="28"/>
  <c r="R13" i="28"/>
  <c r="Q13" i="28"/>
  <c r="P13" i="28"/>
  <c r="E13" i="28"/>
  <c r="T13" i="28" s="1"/>
  <c r="S12" i="28"/>
  <c r="R12" i="28"/>
  <c r="Q12" i="28"/>
  <c r="P12" i="28"/>
  <c r="E12" i="28"/>
  <c r="T12" i="28"/>
  <c r="U11" i="28"/>
  <c r="T11" i="28"/>
  <c r="S11" i="28"/>
  <c r="R11" i="28"/>
  <c r="Q11" i="28"/>
  <c r="P11" i="28"/>
  <c r="E11" i="28"/>
  <c r="S10" i="28"/>
  <c r="R10" i="28"/>
  <c r="Q10" i="28"/>
  <c r="P10" i="28"/>
  <c r="E10" i="28"/>
  <c r="S9" i="28"/>
  <c r="R9" i="28"/>
  <c r="Q9" i="28"/>
  <c r="P9" i="28"/>
  <c r="E9" i="28"/>
  <c r="T90" i="27"/>
  <c r="S90" i="27"/>
  <c r="R90" i="27"/>
  <c r="Q90" i="27"/>
  <c r="P90" i="27"/>
  <c r="E90" i="27"/>
  <c r="U90" i="27"/>
  <c r="S89" i="27"/>
  <c r="R89" i="27"/>
  <c r="Q89" i="27"/>
  <c r="P89" i="27"/>
  <c r="E89" i="27"/>
  <c r="T89" i="27" s="1"/>
  <c r="S88" i="27"/>
  <c r="R88" i="27"/>
  <c r="Q88" i="27"/>
  <c r="P88" i="27"/>
  <c r="E88" i="27"/>
  <c r="T88" i="27"/>
  <c r="S87" i="27"/>
  <c r="R87" i="27"/>
  <c r="Q87" i="27"/>
  <c r="P87" i="27"/>
  <c r="E87" i="27"/>
  <c r="T86" i="27"/>
  <c r="S86" i="27"/>
  <c r="R86" i="27"/>
  <c r="Q86" i="27"/>
  <c r="P86" i="27"/>
  <c r="E86" i="27"/>
  <c r="U86" i="27"/>
  <c r="S85" i="27"/>
  <c r="R85" i="27"/>
  <c r="Q85" i="27"/>
  <c r="P85" i="27"/>
  <c r="E85" i="27"/>
  <c r="T85" i="27" s="1"/>
  <c r="S84" i="27"/>
  <c r="R84" i="27"/>
  <c r="Q84" i="27"/>
  <c r="P84" i="27"/>
  <c r="E84" i="27"/>
  <c r="U84" i="27" s="1"/>
  <c r="T84" i="27"/>
  <c r="S83" i="27"/>
  <c r="R83" i="27"/>
  <c r="Q83" i="27"/>
  <c r="P83" i="27"/>
  <c r="E83" i="27"/>
  <c r="W69" i="27"/>
  <c r="V69" i="27"/>
  <c r="O69" i="27"/>
  <c r="N69" i="27"/>
  <c r="M69" i="27"/>
  <c r="L69" i="27"/>
  <c r="K69" i="27"/>
  <c r="J69" i="27"/>
  <c r="I69" i="27"/>
  <c r="H69" i="27"/>
  <c r="P69" i="27"/>
  <c r="G69" i="27"/>
  <c r="F69" i="27"/>
  <c r="C69" i="27"/>
  <c r="B69" i="27"/>
  <c r="E69" i="27" s="1"/>
  <c r="W68" i="27"/>
  <c r="V68" i="27"/>
  <c r="O68" i="27"/>
  <c r="N68" i="27"/>
  <c r="M68" i="27"/>
  <c r="L68" i="27"/>
  <c r="K68" i="27"/>
  <c r="J68" i="27"/>
  <c r="R68" i="27"/>
  <c r="I68" i="27"/>
  <c r="H68" i="27"/>
  <c r="G68" i="27"/>
  <c r="F68" i="27"/>
  <c r="C68" i="27"/>
  <c r="B68" i="27"/>
  <c r="E68" i="27" s="1"/>
  <c r="W67" i="27"/>
  <c r="V67" i="27"/>
  <c r="O67" i="27"/>
  <c r="N67" i="27"/>
  <c r="M67" i="27"/>
  <c r="L67" i="27"/>
  <c r="K67" i="27"/>
  <c r="J67" i="27"/>
  <c r="I67" i="27"/>
  <c r="Q67" i="27"/>
  <c r="H67" i="27"/>
  <c r="R67" i="27" s="1"/>
  <c r="G67" i="27"/>
  <c r="F67" i="27"/>
  <c r="C67" i="27"/>
  <c r="B67" i="27"/>
  <c r="S66" i="27"/>
  <c r="R66" i="27"/>
  <c r="Q66" i="27"/>
  <c r="P66" i="27"/>
  <c r="E66" i="27"/>
  <c r="W64" i="27"/>
  <c r="V64" i="27"/>
  <c r="O64" i="27"/>
  <c r="N64" i="27"/>
  <c r="M64" i="27"/>
  <c r="L64" i="27"/>
  <c r="K64" i="27"/>
  <c r="S64" i="27"/>
  <c r="J64" i="27"/>
  <c r="I64" i="27"/>
  <c r="H64" i="27"/>
  <c r="G64" i="27"/>
  <c r="F64" i="27"/>
  <c r="C64" i="27"/>
  <c r="B64" i="27"/>
  <c r="W63" i="27"/>
  <c r="V63" i="27"/>
  <c r="O63" i="27"/>
  <c r="N63" i="27"/>
  <c r="M63" i="27"/>
  <c r="L63" i="27"/>
  <c r="K63" i="27"/>
  <c r="J63" i="27"/>
  <c r="I63" i="27"/>
  <c r="S63" i="27"/>
  <c r="H63" i="27"/>
  <c r="R63" i="27" s="1"/>
  <c r="G63" i="27"/>
  <c r="F63" i="27"/>
  <c r="C63" i="27"/>
  <c r="B63" i="27"/>
  <c r="E63" i="27" s="1"/>
  <c r="T62" i="27"/>
  <c r="S62" i="27"/>
  <c r="R62" i="27"/>
  <c r="Q62" i="27"/>
  <c r="P62" i="27"/>
  <c r="E62" i="27"/>
  <c r="U62" i="27" s="1"/>
  <c r="S61" i="27"/>
  <c r="R61" i="27"/>
  <c r="Q61" i="27"/>
  <c r="P61" i="27"/>
  <c r="E61" i="27"/>
  <c r="U61" i="27"/>
  <c r="U60" i="27"/>
  <c r="S60" i="27"/>
  <c r="R60" i="27"/>
  <c r="Q60" i="27"/>
  <c r="P60" i="27"/>
  <c r="E60" i="27"/>
  <c r="W58" i="27"/>
  <c r="V58" i="27"/>
  <c r="O58" i="27"/>
  <c r="N58" i="27"/>
  <c r="M58" i="27"/>
  <c r="L58" i="27"/>
  <c r="K58" i="27"/>
  <c r="J58" i="27"/>
  <c r="I58" i="27"/>
  <c r="Q58" i="27"/>
  <c r="H58" i="27"/>
  <c r="G58" i="27"/>
  <c r="F58" i="27"/>
  <c r="C58" i="27"/>
  <c r="B58" i="27"/>
  <c r="S57" i="27"/>
  <c r="R57" i="27"/>
  <c r="Q57" i="27"/>
  <c r="P57" i="27"/>
  <c r="E57" i="27"/>
  <c r="T57" i="27"/>
  <c r="T56" i="27"/>
  <c r="S56" i="27"/>
  <c r="R56" i="27"/>
  <c r="Q56" i="27"/>
  <c r="P56" i="27"/>
  <c r="E56" i="27"/>
  <c r="U56" i="27"/>
  <c r="T55" i="27"/>
  <c r="S55" i="27"/>
  <c r="R55" i="27"/>
  <c r="Q55" i="27"/>
  <c r="P55" i="27"/>
  <c r="E55" i="27"/>
  <c r="U55" i="27" s="1"/>
  <c r="S54" i="27"/>
  <c r="R54" i="27"/>
  <c r="Q54" i="27"/>
  <c r="P54" i="27"/>
  <c r="E54" i="27"/>
  <c r="U54" i="27"/>
  <c r="W52" i="27"/>
  <c r="V52" i="27"/>
  <c r="O52" i="27"/>
  <c r="N52" i="27"/>
  <c r="M52" i="27"/>
  <c r="L52" i="27"/>
  <c r="K52" i="27"/>
  <c r="J52" i="27"/>
  <c r="I52" i="27"/>
  <c r="Q52" i="27" s="1"/>
  <c r="H52" i="27"/>
  <c r="R52" i="27"/>
  <c r="G52" i="27"/>
  <c r="F52" i="27"/>
  <c r="C52" i="27"/>
  <c r="B52" i="27"/>
  <c r="S51" i="27"/>
  <c r="R51" i="27"/>
  <c r="Q51" i="27"/>
  <c r="P51" i="27"/>
  <c r="E51" i="27"/>
  <c r="U51" i="27" s="1"/>
  <c r="S50" i="27"/>
  <c r="R50" i="27"/>
  <c r="Q50" i="27"/>
  <c r="P50" i="27"/>
  <c r="E50" i="27"/>
  <c r="T50" i="27"/>
  <c r="U49" i="27"/>
  <c r="S49" i="27"/>
  <c r="R49" i="27"/>
  <c r="Q49" i="27"/>
  <c r="P49" i="27"/>
  <c r="E49" i="27"/>
  <c r="T49" i="27"/>
  <c r="U48" i="27"/>
  <c r="T48" i="27"/>
  <c r="S48" i="27"/>
  <c r="R48" i="27"/>
  <c r="Q48" i="27"/>
  <c r="P48" i="27"/>
  <c r="E48" i="27"/>
  <c r="S47" i="27"/>
  <c r="R47" i="27"/>
  <c r="Q47" i="27"/>
  <c r="P47" i="27"/>
  <c r="E47" i="27"/>
  <c r="U47" i="27"/>
  <c r="U46" i="27"/>
  <c r="S46" i="27"/>
  <c r="R46" i="27"/>
  <c r="Q46" i="27"/>
  <c r="P46" i="27"/>
  <c r="E46" i="27"/>
  <c r="T46" i="27"/>
  <c r="S45" i="27"/>
  <c r="R45" i="27"/>
  <c r="Q45" i="27"/>
  <c r="P45" i="27"/>
  <c r="E45" i="27"/>
  <c r="U45" i="27" s="1"/>
  <c r="S44" i="27"/>
  <c r="R44" i="27"/>
  <c r="Q44" i="27"/>
  <c r="P44" i="27"/>
  <c r="E44" i="27"/>
  <c r="T44" i="27"/>
  <c r="S43" i="27"/>
  <c r="R43" i="27"/>
  <c r="Q43" i="27"/>
  <c r="P43" i="27"/>
  <c r="E43" i="27"/>
  <c r="U43" i="27" s="1"/>
  <c r="S42" i="27"/>
  <c r="R42" i="27"/>
  <c r="Q42" i="27"/>
  <c r="P42" i="27"/>
  <c r="E42" i="27"/>
  <c r="S41" i="27"/>
  <c r="R41" i="27"/>
  <c r="Q41" i="27"/>
  <c r="P41" i="27"/>
  <c r="E41" i="27"/>
  <c r="W39" i="27"/>
  <c r="V39" i="27"/>
  <c r="O39" i="27"/>
  <c r="N39" i="27"/>
  <c r="M39" i="27"/>
  <c r="L39" i="27"/>
  <c r="K39" i="27"/>
  <c r="Q39" i="27" s="1"/>
  <c r="J39" i="27"/>
  <c r="I39" i="27"/>
  <c r="S39" i="27"/>
  <c r="H39" i="27"/>
  <c r="G39" i="27"/>
  <c r="F39" i="27"/>
  <c r="C39" i="27"/>
  <c r="B39" i="27"/>
  <c r="S38" i="27"/>
  <c r="R38" i="27"/>
  <c r="Q38" i="27"/>
  <c r="P38" i="27"/>
  <c r="E38" i="27"/>
  <c r="S37" i="27"/>
  <c r="R37" i="27"/>
  <c r="Q37" i="27"/>
  <c r="P37" i="27"/>
  <c r="E37" i="27"/>
  <c r="T37" i="27"/>
  <c r="T36" i="27"/>
  <c r="S36" i="27"/>
  <c r="R36" i="27"/>
  <c r="Q36" i="27"/>
  <c r="P36" i="27"/>
  <c r="E36" i="27"/>
  <c r="U36" i="27" s="1"/>
  <c r="S35" i="27"/>
  <c r="R35" i="27"/>
  <c r="Q35" i="27"/>
  <c r="P35" i="27"/>
  <c r="E35" i="27"/>
  <c r="T35" i="27"/>
  <c r="S34" i="27"/>
  <c r="R34" i="27"/>
  <c r="Q34" i="27"/>
  <c r="P34" i="27"/>
  <c r="E34" i="27"/>
  <c r="W32" i="27"/>
  <c r="V32" i="27"/>
  <c r="O32" i="27"/>
  <c r="N32" i="27"/>
  <c r="M32" i="27"/>
  <c r="L32" i="27"/>
  <c r="K32" i="27"/>
  <c r="Q32" i="27" s="1"/>
  <c r="J32" i="27"/>
  <c r="I32" i="27"/>
  <c r="H32" i="27"/>
  <c r="G32" i="27"/>
  <c r="F32" i="27"/>
  <c r="C32" i="27"/>
  <c r="B32" i="27"/>
  <c r="S31" i="27"/>
  <c r="R31" i="27"/>
  <c r="Q31" i="27"/>
  <c r="P31" i="27"/>
  <c r="E31" i="27"/>
  <c r="U31" i="27" s="1"/>
  <c r="W29" i="27"/>
  <c r="V29" i="27"/>
  <c r="O29" i="27"/>
  <c r="N29" i="27"/>
  <c r="M29" i="27"/>
  <c r="L29" i="27"/>
  <c r="K29" i="27"/>
  <c r="J29" i="27"/>
  <c r="I29" i="27"/>
  <c r="Q29" i="27"/>
  <c r="H29" i="27"/>
  <c r="R29" i="27" s="1"/>
  <c r="G29" i="27"/>
  <c r="F29" i="27"/>
  <c r="C29" i="27"/>
  <c r="B29" i="27"/>
  <c r="E29" i="27" s="1"/>
  <c r="S28" i="27"/>
  <c r="R28" i="27"/>
  <c r="Q28" i="27"/>
  <c r="P28" i="27"/>
  <c r="E28" i="27"/>
  <c r="U28" i="27" s="1"/>
  <c r="S27" i="27"/>
  <c r="R27" i="27"/>
  <c r="Q27" i="27"/>
  <c r="P27" i="27"/>
  <c r="E27" i="27"/>
  <c r="T27" i="27"/>
  <c r="U26" i="27"/>
  <c r="S26" i="27"/>
  <c r="R26" i="27"/>
  <c r="Q26" i="27"/>
  <c r="P26" i="27"/>
  <c r="E26" i="27"/>
  <c r="T26" i="27" s="1"/>
  <c r="S25" i="27"/>
  <c r="R25" i="27"/>
  <c r="Q25" i="27"/>
  <c r="P25" i="27"/>
  <c r="E25" i="27"/>
  <c r="W23" i="27"/>
  <c r="V23" i="27"/>
  <c r="O23" i="27"/>
  <c r="N23" i="27"/>
  <c r="M23" i="27"/>
  <c r="L23" i="27"/>
  <c r="K23" i="27"/>
  <c r="J23" i="27"/>
  <c r="I23" i="27"/>
  <c r="S23" i="27"/>
  <c r="H23" i="27"/>
  <c r="P23" i="27" s="1"/>
  <c r="G23" i="27"/>
  <c r="F23" i="27"/>
  <c r="C23" i="27"/>
  <c r="B23" i="27"/>
  <c r="E23" i="27" s="1"/>
  <c r="S22" i="27"/>
  <c r="R22" i="27"/>
  <c r="Q22" i="27"/>
  <c r="P22" i="27"/>
  <c r="E22" i="27"/>
  <c r="U22" i="27"/>
  <c r="S21" i="27"/>
  <c r="R21" i="27"/>
  <c r="Q21" i="27"/>
  <c r="P21" i="27"/>
  <c r="E21" i="27"/>
  <c r="U21" i="27" s="1"/>
  <c r="S20" i="27"/>
  <c r="R20" i="27"/>
  <c r="Q20" i="27"/>
  <c r="P20" i="27"/>
  <c r="E20" i="27"/>
  <c r="T20" i="27"/>
  <c r="S19" i="27"/>
  <c r="R19" i="27"/>
  <c r="Q19" i="27"/>
  <c r="P19" i="27"/>
  <c r="E19" i="27"/>
  <c r="T19" i="27" s="1"/>
  <c r="S18" i="27"/>
  <c r="R18" i="27"/>
  <c r="Q18" i="27"/>
  <c r="P18" i="27"/>
  <c r="E18" i="27"/>
  <c r="T18" i="27" s="1"/>
  <c r="S17" i="27"/>
  <c r="R17" i="27"/>
  <c r="Q17" i="27"/>
  <c r="P17" i="27"/>
  <c r="E17" i="27"/>
  <c r="U17" i="27" s="1"/>
  <c r="W15" i="27"/>
  <c r="V15" i="27"/>
  <c r="O15" i="27"/>
  <c r="N15" i="27"/>
  <c r="M15" i="27"/>
  <c r="L15" i="27"/>
  <c r="K15" i="27"/>
  <c r="J15" i="27"/>
  <c r="I15" i="27"/>
  <c r="H15" i="27"/>
  <c r="R15" i="27" s="1"/>
  <c r="G15" i="27"/>
  <c r="F15" i="27"/>
  <c r="C15" i="27"/>
  <c r="B15" i="27"/>
  <c r="S14" i="27"/>
  <c r="R14" i="27"/>
  <c r="Q14" i="27"/>
  <c r="U14" i="27" s="1"/>
  <c r="P14" i="27"/>
  <c r="E14" i="27"/>
  <c r="S13" i="27"/>
  <c r="R13" i="27"/>
  <c r="Q13" i="27"/>
  <c r="P13" i="27"/>
  <c r="E13" i="27"/>
  <c r="S12" i="27"/>
  <c r="R12" i="27"/>
  <c r="Q12" i="27"/>
  <c r="P12" i="27"/>
  <c r="E12" i="27"/>
  <c r="T12" i="27" s="1"/>
  <c r="S11" i="27"/>
  <c r="R11" i="27"/>
  <c r="Q11" i="27"/>
  <c r="P11" i="27"/>
  <c r="E11" i="27"/>
  <c r="T11" i="27" s="1"/>
  <c r="S10" i="27"/>
  <c r="R10" i="27"/>
  <c r="Q10" i="27"/>
  <c r="P10" i="27"/>
  <c r="E10" i="27"/>
  <c r="S9" i="27"/>
  <c r="R9" i="27"/>
  <c r="Q9" i="27"/>
  <c r="P9" i="27"/>
  <c r="E9" i="27"/>
  <c r="S90" i="26"/>
  <c r="R90" i="26"/>
  <c r="Q90" i="26"/>
  <c r="P90" i="26"/>
  <c r="E90" i="26"/>
  <c r="U90" i="26"/>
  <c r="S89" i="26"/>
  <c r="R89" i="26"/>
  <c r="Q89" i="26"/>
  <c r="P89" i="26"/>
  <c r="E89" i="26"/>
  <c r="T89" i="26" s="1"/>
  <c r="S88" i="26"/>
  <c r="R88" i="26"/>
  <c r="Q88" i="26"/>
  <c r="P88" i="26"/>
  <c r="E88" i="26"/>
  <c r="T88" i="26"/>
  <c r="S87" i="26"/>
  <c r="R87" i="26"/>
  <c r="Q87" i="26"/>
  <c r="P87" i="26"/>
  <c r="E87" i="26"/>
  <c r="U87" i="26" s="1"/>
  <c r="S86" i="26"/>
  <c r="R86" i="26"/>
  <c r="Q86" i="26"/>
  <c r="P86" i="26"/>
  <c r="E86" i="26"/>
  <c r="U86" i="26" s="1"/>
  <c r="S85" i="26"/>
  <c r="R85" i="26"/>
  <c r="Q85" i="26"/>
  <c r="P85" i="26"/>
  <c r="E85" i="26"/>
  <c r="T85" i="26"/>
  <c r="U84" i="26"/>
  <c r="S84" i="26"/>
  <c r="R84" i="26"/>
  <c r="Q84" i="26"/>
  <c r="P84" i="26"/>
  <c r="E84" i="26"/>
  <c r="T84" i="26" s="1"/>
  <c r="S83" i="26"/>
  <c r="R83" i="26"/>
  <c r="Q83" i="26"/>
  <c r="P83" i="26"/>
  <c r="E83" i="26"/>
  <c r="W69" i="26"/>
  <c r="V69" i="26"/>
  <c r="O69" i="26"/>
  <c r="N69" i="26"/>
  <c r="M69" i="26"/>
  <c r="L69" i="26"/>
  <c r="K69" i="26"/>
  <c r="J69" i="26"/>
  <c r="I69" i="26"/>
  <c r="H69" i="26"/>
  <c r="R69" i="26" s="1"/>
  <c r="G69" i="26"/>
  <c r="F69" i="26"/>
  <c r="C69" i="26"/>
  <c r="B69" i="26"/>
  <c r="W68" i="26"/>
  <c r="V68" i="26"/>
  <c r="O68" i="26"/>
  <c r="N68" i="26"/>
  <c r="M68" i="26"/>
  <c r="L68" i="26"/>
  <c r="K68" i="26"/>
  <c r="J68" i="26"/>
  <c r="P68" i="26" s="1"/>
  <c r="I68" i="26"/>
  <c r="H68" i="26"/>
  <c r="G68" i="26"/>
  <c r="F68" i="26"/>
  <c r="C68" i="26"/>
  <c r="B68" i="26"/>
  <c r="E68" i="26"/>
  <c r="W67" i="26"/>
  <c r="V67" i="26"/>
  <c r="S67" i="26"/>
  <c r="O67" i="26"/>
  <c r="N67" i="26"/>
  <c r="M67" i="26"/>
  <c r="L67" i="26"/>
  <c r="K67" i="26"/>
  <c r="J67" i="26"/>
  <c r="I67" i="26"/>
  <c r="H67" i="26"/>
  <c r="G67" i="26"/>
  <c r="F67" i="26"/>
  <c r="C67" i="26"/>
  <c r="B67" i="26"/>
  <c r="E67" i="26"/>
  <c r="S66" i="26"/>
  <c r="R66" i="26"/>
  <c r="Q66" i="26"/>
  <c r="P66" i="26"/>
  <c r="E66" i="26"/>
  <c r="T66" i="26" s="1"/>
  <c r="W64" i="26"/>
  <c r="V64" i="26"/>
  <c r="O64" i="26"/>
  <c r="N64" i="26"/>
  <c r="M64" i="26"/>
  <c r="L64" i="26"/>
  <c r="K64" i="26"/>
  <c r="J64" i="26"/>
  <c r="I64" i="26"/>
  <c r="H64" i="26"/>
  <c r="G64" i="26"/>
  <c r="F64" i="26"/>
  <c r="C64" i="26"/>
  <c r="B64" i="26"/>
  <c r="W63" i="26"/>
  <c r="V63" i="26"/>
  <c r="O63" i="26"/>
  <c r="N63" i="26"/>
  <c r="M63" i="26"/>
  <c r="L63" i="26"/>
  <c r="K63" i="26"/>
  <c r="J63" i="26"/>
  <c r="I63" i="26"/>
  <c r="H63" i="26"/>
  <c r="R63" i="26"/>
  <c r="G63" i="26"/>
  <c r="F63" i="26"/>
  <c r="C63" i="26"/>
  <c r="B63" i="26"/>
  <c r="S62" i="26"/>
  <c r="R62" i="26"/>
  <c r="Q62" i="26"/>
  <c r="P62" i="26"/>
  <c r="E62" i="26"/>
  <c r="U62" i="26" s="1"/>
  <c r="S61" i="26"/>
  <c r="R61" i="26"/>
  <c r="Q61" i="26"/>
  <c r="P61" i="26"/>
  <c r="E61" i="26"/>
  <c r="T61" i="26"/>
  <c r="S60" i="26"/>
  <c r="R60" i="26"/>
  <c r="Q60" i="26"/>
  <c r="P60" i="26"/>
  <c r="E60" i="26"/>
  <c r="W58" i="26"/>
  <c r="V58" i="26"/>
  <c r="O58" i="26"/>
  <c r="N58" i="26"/>
  <c r="M58" i="26"/>
  <c r="L58" i="26"/>
  <c r="K58" i="26"/>
  <c r="J58" i="26"/>
  <c r="I58" i="26"/>
  <c r="H58" i="26"/>
  <c r="G58" i="26"/>
  <c r="F58" i="26"/>
  <c r="C58" i="26"/>
  <c r="B58" i="26"/>
  <c r="S57" i="26"/>
  <c r="R57" i="26"/>
  <c r="Q57" i="26"/>
  <c r="P57" i="26"/>
  <c r="E57" i="26"/>
  <c r="T57" i="26"/>
  <c r="T56" i="26"/>
  <c r="S56" i="26"/>
  <c r="R56" i="26"/>
  <c r="Q56" i="26"/>
  <c r="P56" i="26"/>
  <c r="E56" i="26"/>
  <c r="U56" i="26"/>
  <c r="S55" i="26"/>
  <c r="R55" i="26"/>
  <c r="Q55" i="26"/>
  <c r="P55" i="26"/>
  <c r="E55" i="26"/>
  <c r="U55" i="26" s="1"/>
  <c r="S54" i="26"/>
  <c r="R54" i="26"/>
  <c r="Q54" i="26"/>
  <c r="P54" i="26"/>
  <c r="E54" i="26"/>
  <c r="T54" i="26"/>
  <c r="W52" i="26"/>
  <c r="V52" i="26"/>
  <c r="O52" i="26"/>
  <c r="N52" i="26"/>
  <c r="M52" i="26"/>
  <c r="L52" i="26"/>
  <c r="K52" i="26"/>
  <c r="J52" i="26"/>
  <c r="I52" i="26"/>
  <c r="Q52" i="26" s="1"/>
  <c r="H52" i="26"/>
  <c r="G52" i="26"/>
  <c r="F52" i="26"/>
  <c r="C52" i="26"/>
  <c r="B52" i="26"/>
  <c r="S51" i="26"/>
  <c r="R51" i="26"/>
  <c r="Q51" i="26"/>
  <c r="P51" i="26"/>
  <c r="E51" i="26"/>
  <c r="T51" i="26"/>
  <c r="U50" i="26"/>
  <c r="S50" i="26"/>
  <c r="R50" i="26"/>
  <c r="Q50" i="26"/>
  <c r="P50" i="26"/>
  <c r="E50" i="26"/>
  <c r="T50" i="26"/>
  <c r="S49" i="26"/>
  <c r="R49" i="26"/>
  <c r="Q49" i="26"/>
  <c r="P49" i="26"/>
  <c r="E49" i="26"/>
  <c r="U49" i="26" s="1"/>
  <c r="S48" i="26"/>
  <c r="R48" i="26"/>
  <c r="Q48" i="26"/>
  <c r="P48" i="26"/>
  <c r="E48" i="26"/>
  <c r="U48" i="26"/>
  <c r="S47" i="26"/>
  <c r="R47" i="26"/>
  <c r="Q47" i="26"/>
  <c r="P47" i="26"/>
  <c r="E47" i="26"/>
  <c r="T47" i="26" s="1"/>
  <c r="S46" i="26"/>
  <c r="R46" i="26"/>
  <c r="Q46" i="26"/>
  <c r="P46" i="26"/>
  <c r="E46" i="26"/>
  <c r="T46" i="26"/>
  <c r="U45" i="26"/>
  <c r="S45" i="26"/>
  <c r="R45" i="26"/>
  <c r="Q45" i="26"/>
  <c r="P45" i="26"/>
  <c r="E45" i="26"/>
  <c r="T45" i="26" s="1"/>
  <c r="S44" i="26"/>
  <c r="R44" i="26"/>
  <c r="Q44" i="26"/>
  <c r="P44" i="26"/>
  <c r="E44" i="26"/>
  <c r="U44" i="26"/>
  <c r="S43" i="26"/>
  <c r="R43" i="26"/>
  <c r="Q43" i="26"/>
  <c r="P43" i="26"/>
  <c r="E43" i="26"/>
  <c r="T43" i="26" s="1"/>
  <c r="S42" i="26"/>
  <c r="R42" i="26"/>
  <c r="Q42" i="26"/>
  <c r="P42" i="26"/>
  <c r="E42" i="26"/>
  <c r="U41" i="26"/>
  <c r="T41" i="26"/>
  <c r="S41" i="26"/>
  <c r="R41" i="26"/>
  <c r="Q41" i="26"/>
  <c r="P41" i="26"/>
  <c r="E41" i="26"/>
  <c r="W39" i="26"/>
  <c r="V39" i="26"/>
  <c r="O39" i="26"/>
  <c r="N39" i="26"/>
  <c r="M39" i="26"/>
  <c r="L39" i="26"/>
  <c r="K39" i="26"/>
  <c r="J39" i="26"/>
  <c r="I39" i="26"/>
  <c r="S39" i="26"/>
  <c r="H39" i="26"/>
  <c r="P39" i="26" s="1"/>
  <c r="G39" i="26"/>
  <c r="F39" i="26"/>
  <c r="C39" i="26"/>
  <c r="B39" i="26"/>
  <c r="E39" i="26" s="1"/>
  <c r="T38" i="26"/>
  <c r="S38" i="26"/>
  <c r="R38" i="26"/>
  <c r="Q38" i="26"/>
  <c r="P38" i="26"/>
  <c r="E38" i="26"/>
  <c r="U38" i="26" s="1"/>
  <c r="S37" i="26"/>
  <c r="R37" i="26"/>
  <c r="Q37" i="26"/>
  <c r="P37" i="26"/>
  <c r="E37" i="26"/>
  <c r="U37" i="26"/>
  <c r="S36" i="26"/>
  <c r="R36" i="26"/>
  <c r="Q36" i="26"/>
  <c r="P36" i="26"/>
  <c r="E36" i="26"/>
  <c r="T36" i="26" s="1"/>
  <c r="S35" i="26"/>
  <c r="R35" i="26"/>
  <c r="Q35" i="26"/>
  <c r="P35" i="26"/>
  <c r="E35" i="26"/>
  <c r="S34" i="26"/>
  <c r="R34" i="26"/>
  <c r="Q34" i="26"/>
  <c r="P34" i="26"/>
  <c r="E34" i="26"/>
  <c r="W32" i="26"/>
  <c r="V32" i="26"/>
  <c r="O32" i="26"/>
  <c r="N32" i="26"/>
  <c r="M32" i="26"/>
  <c r="L32" i="26"/>
  <c r="K32" i="26"/>
  <c r="J32" i="26"/>
  <c r="R32" i="26"/>
  <c r="I32" i="26"/>
  <c r="S32" i="26" s="1"/>
  <c r="H32" i="26"/>
  <c r="G32" i="26"/>
  <c r="F32" i="26"/>
  <c r="C32" i="26"/>
  <c r="B32" i="26"/>
  <c r="E32" i="26" s="1"/>
  <c r="S31" i="26"/>
  <c r="R31" i="26"/>
  <c r="Q31" i="26"/>
  <c r="P31" i="26"/>
  <c r="E31" i="26"/>
  <c r="W29" i="26"/>
  <c r="V29" i="26"/>
  <c r="O29" i="26"/>
  <c r="N29" i="26"/>
  <c r="M29" i="26"/>
  <c r="L29" i="26"/>
  <c r="K29" i="26"/>
  <c r="J29" i="26"/>
  <c r="I29" i="26"/>
  <c r="S29" i="26"/>
  <c r="H29" i="26"/>
  <c r="R29" i="26" s="1"/>
  <c r="G29" i="26"/>
  <c r="F29" i="26"/>
  <c r="C29" i="26"/>
  <c r="E29" i="26" s="1"/>
  <c r="B29" i="26"/>
  <c r="S28" i="26"/>
  <c r="R28" i="26"/>
  <c r="Q28" i="26"/>
  <c r="P28" i="26"/>
  <c r="E28" i="26"/>
  <c r="S27" i="26"/>
  <c r="R27" i="26"/>
  <c r="Q27" i="26"/>
  <c r="P27" i="26"/>
  <c r="E27" i="26"/>
  <c r="U27" i="26"/>
  <c r="S26" i="26"/>
  <c r="R26" i="26"/>
  <c r="Q26" i="26"/>
  <c r="P26" i="26"/>
  <c r="E26" i="26"/>
  <c r="T26" i="26" s="1"/>
  <c r="S25" i="26"/>
  <c r="R25" i="26"/>
  <c r="Q25" i="26"/>
  <c r="P25" i="26"/>
  <c r="E25" i="26"/>
  <c r="T25" i="26"/>
  <c r="W23" i="26"/>
  <c r="V23" i="26"/>
  <c r="O23" i="26"/>
  <c r="N23" i="26"/>
  <c r="M23" i="26"/>
  <c r="L23" i="26"/>
  <c r="K23" i="26"/>
  <c r="J23" i="26"/>
  <c r="P23" i="26" s="1"/>
  <c r="I23" i="26"/>
  <c r="H23" i="26"/>
  <c r="G23" i="26"/>
  <c r="F23" i="26"/>
  <c r="C23" i="26"/>
  <c r="B23" i="26"/>
  <c r="E23" i="26"/>
  <c r="U22" i="26"/>
  <c r="S22" i="26"/>
  <c r="R22" i="26"/>
  <c r="Q22" i="26"/>
  <c r="P22" i="26"/>
  <c r="E22" i="26"/>
  <c r="T22" i="26"/>
  <c r="T21" i="26"/>
  <c r="S21" i="26"/>
  <c r="R21" i="26"/>
  <c r="Q21" i="26"/>
  <c r="P21" i="26"/>
  <c r="E21" i="26"/>
  <c r="U21" i="26" s="1"/>
  <c r="S20" i="26"/>
  <c r="R20" i="26"/>
  <c r="Q20" i="26"/>
  <c r="P20" i="26"/>
  <c r="E20" i="26"/>
  <c r="U20" i="26"/>
  <c r="S19" i="26"/>
  <c r="R19" i="26"/>
  <c r="Q19" i="26"/>
  <c r="P19" i="26"/>
  <c r="E19" i="26"/>
  <c r="T19" i="26" s="1"/>
  <c r="S18" i="26"/>
  <c r="R18" i="26"/>
  <c r="Q18" i="26"/>
  <c r="P18" i="26"/>
  <c r="E18" i="26"/>
  <c r="T18" i="26" s="1"/>
  <c r="S17" i="26"/>
  <c r="R17" i="26"/>
  <c r="Q17" i="26"/>
  <c r="P17" i="26"/>
  <c r="E17" i="26"/>
  <c r="U17" i="26"/>
  <c r="W15" i="26"/>
  <c r="V15" i="26"/>
  <c r="O15" i="26"/>
  <c r="N15" i="26"/>
  <c r="M15" i="26"/>
  <c r="L15" i="26"/>
  <c r="K15" i="26"/>
  <c r="J15" i="26"/>
  <c r="R15" i="26"/>
  <c r="I15" i="26"/>
  <c r="S15" i="26" s="1"/>
  <c r="H15" i="26"/>
  <c r="G15" i="26"/>
  <c r="F15" i="26"/>
  <c r="C15" i="26"/>
  <c r="B15" i="26"/>
  <c r="E15" i="26" s="1"/>
  <c r="S14" i="26"/>
  <c r="R14" i="26"/>
  <c r="Q14" i="26"/>
  <c r="P14" i="26"/>
  <c r="E14" i="26"/>
  <c r="U14" i="26" s="1"/>
  <c r="S13" i="26"/>
  <c r="R13" i="26"/>
  <c r="Q13" i="26"/>
  <c r="P13" i="26"/>
  <c r="E13" i="26"/>
  <c r="U13" i="26" s="1"/>
  <c r="S12" i="26"/>
  <c r="R12" i="26"/>
  <c r="Q12" i="26"/>
  <c r="P12" i="26"/>
  <c r="E12" i="26"/>
  <c r="T12" i="26"/>
  <c r="U11" i="26"/>
  <c r="S11" i="26"/>
  <c r="R11" i="26"/>
  <c r="Q11" i="26"/>
  <c r="P11" i="26"/>
  <c r="E11" i="26"/>
  <c r="T11" i="26" s="1"/>
  <c r="S10" i="26"/>
  <c r="R10" i="26"/>
  <c r="Q10" i="26"/>
  <c r="P10" i="26"/>
  <c r="E10" i="26"/>
  <c r="U10" i="26" s="1"/>
  <c r="S9" i="26"/>
  <c r="R9" i="26"/>
  <c r="Q9" i="26"/>
  <c r="P9" i="26"/>
  <c r="E9" i="26"/>
  <c r="S90" i="25"/>
  <c r="R90" i="25"/>
  <c r="Q90" i="25"/>
  <c r="P90" i="25"/>
  <c r="E90" i="25"/>
  <c r="U90" i="25" s="1"/>
  <c r="T90" i="25"/>
  <c r="S89" i="25"/>
  <c r="R89" i="25"/>
  <c r="Q89" i="25"/>
  <c r="P89" i="25"/>
  <c r="E89" i="25"/>
  <c r="U89" i="25" s="1"/>
  <c r="S88" i="25"/>
  <c r="R88" i="25"/>
  <c r="Q88" i="25"/>
  <c r="P88" i="25"/>
  <c r="E88" i="25"/>
  <c r="T88" i="25"/>
  <c r="S87" i="25"/>
  <c r="R87" i="25"/>
  <c r="Q87" i="25"/>
  <c r="P87" i="25"/>
  <c r="E87" i="25"/>
  <c r="T87" i="25" s="1"/>
  <c r="T86" i="25"/>
  <c r="S86" i="25"/>
  <c r="R86" i="25"/>
  <c r="Q86" i="25"/>
  <c r="P86" i="25"/>
  <c r="E86" i="25"/>
  <c r="U86" i="25" s="1"/>
  <c r="S85" i="25"/>
  <c r="R85" i="25"/>
  <c r="Q85" i="25"/>
  <c r="P85" i="25"/>
  <c r="E85" i="25"/>
  <c r="U85" i="25"/>
  <c r="S84" i="25"/>
  <c r="R84" i="25"/>
  <c r="Q84" i="25"/>
  <c r="P84" i="25"/>
  <c r="E84" i="25"/>
  <c r="T84" i="25" s="1"/>
  <c r="S83" i="25"/>
  <c r="R83" i="25"/>
  <c r="Q83" i="25"/>
  <c r="P83" i="25"/>
  <c r="E83" i="25"/>
  <c r="U83" i="25" s="1"/>
  <c r="T83" i="25"/>
  <c r="W69" i="25"/>
  <c r="V69" i="25"/>
  <c r="O69" i="25"/>
  <c r="N69" i="25"/>
  <c r="M69" i="25"/>
  <c r="L69" i="25"/>
  <c r="K69" i="25"/>
  <c r="J69" i="25"/>
  <c r="I69" i="25"/>
  <c r="H69" i="25"/>
  <c r="G69" i="25"/>
  <c r="F69" i="25"/>
  <c r="C69" i="25"/>
  <c r="B69" i="25"/>
  <c r="W68" i="25"/>
  <c r="V68" i="25"/>
  <c r="O68" i="25"/>
  <c r="N68" i="25"/>
  <c r="M68" i="25"/>
  <c r="L68" i="25"/>
  <c r="K68" i="25"/>
  <c r="Q68" i="25" s="1"/>
  <c r="J68" i="25"/>
  <c r="I68" i="25"/>
  <c r="H68" i="25"/>
  <c r="G68" i="25"/>
  <c r="F68" i="25"/>
  <c r="C68" i="25"/>
  <c r="B68" i="25"/>
  <c r="W67" i="25"/>
  <c r="V67" i="25"/>
  <c r="O67" i="25"/>
  <c r="N67" i="25"/>
  <c r="M67" i="25"/>
  <c r="L67" i="25"/>
  <c r="K67" i="25"/>
  <c r="J67" i="25"/>
  <c r="R67" i="25" s="1"/>
  <c r="I67" i="25"/>
  <c r="H67" i="25"/>
  <c r="G67" i="25"/>
  <c r="F67" i="25"/>
  <c r="C67" i="25"/>
  <c r="B67" i="25"/>
  <c r="S66" i="25"/>
  <c r="R66" i="25"/>
  <c r="Q66" i="25"/>
  <c r="P66" i="25"/>
  <c r="E66" i="25"/>
  <c r="U66" i="25" s="1"/>
  <c r="W64" i="25"/>
  <c r="V64" i="25"/>
  <c r="O64" i="25"/>
  <c r="N64" i="25"/>
  <c r="M64" i="25"/>
  <c r="L64" i="25"/>
  <c r="K64" i="25"/>
  <c r="J64" i="25"/>
  <c r="I64" i="25"/>
  <c r="H64" i="25"/>
  <c r="G64" i="25"/>
  <c r="F64" i="25"/>
  <c r="C64" i="25"/>
  <c r="B64" i="25"/>
  <c r="W63" i="25"/>
  <c r="V63" i="25"/>
  <c r="O63" i="25"/>
  <c r="N63" i="25"/>
  <c r="M63" i="25"/>
  <c r="L63" i="25"/>
  <c r="K63" i="25"/>
  <c r="J63" i="25"/>
  <c r="I63" i="25"/>
  <c r="S63" i="25" s="1"/>
  <c r="H63" i="25"/>
  <c r="G63" i="25"/>
  <c r="F63" i="25"/>
  <c r="C63" i="25"/>
  <c r="B63" i="25"/>
  <c r="E63" i="25" s="1"/>
  <c r="S62" i="25"/>
  <c r="R62" i="25"/>
  <c r="Q62" i="25"/>
  <c r="P62" i="25"/>
  <c r="E62" i="25"/>
  <c r="U62" i="25" s="1"/>
  <c r="S61" i="25"/>
  <c r="R61" i="25"/>
  <c r="Q61" i="25"/>
  <c r="P61" i="25"/>
  <c r="E61" i="25"/>
  <c r="U61" i="25" s="1"/>
  <c r="S60" i="25"/>
  <c r="R60" i="25"/>
  <c r="Q60" i="25"/>
  <c r="P60" i="25"/>
  <c r="E60" i="25"/>
  <c r="W58" i="25"/>
  <c r="V58" i="25"/>
  <c r="O58" i="25"/>
  <c r="N58" i="25"/>
  <c r="M58" i="25"/>
  <c r="L58" i="25"/>
  <c r="K58" i="25"/>
  <c r="J58" i="25"/>
  <c r="I58" i="25"/>
  <c r="S58" i="25"/>
  <c r="H58" i="25"/>
  <c r="G58" i="25"/>
  <c r="F58" i="25"/>
  <c r="C58" i="25"/>
  <c r="B58" i="25"/>
  <c r="S57" i="25"/>
  <c r="R57" i="25"/>
  <c r="Q57" i="25"/>
  <c r="P57" i="25"/>
  <c r="E57" i="25"/>
  <c r="T57" i="25"/>
  <c r="S56" i="25"/>
  <c r="R56" i="25"/>
  <c r="Q56" i="25"/>
  <c r="P56" i="25"/>
  <c r="E56" i="25"/>
  <c r="T56" i="25" s="1"/>
  <c r="S55" i="25"/>
  <c r="R55" i="25"/>
  <c r="Q55" i="25"/>
  <c r="P55" i="25"/>
  <c r="E55" i="25"/>
  <c r="S54" i="25"/>
  <c r="R54" i="25"/>
  <c r="Q54" i="25"/>
  <c r="P54" i="25"/>
  <c r="E54" i="25"/>
  <c r="U54" i="25"/>
  <c r="W52" i="25"/>
  <c r="V52" i="25"/>
  <c r="O52" i="25"/>
  <c r="N52" i="25"/>
  <c r="M52" i="25"/>
  <c r="L52" i="25"/>
  <c r="K52" i="25"/>
  <c r="J52" i="25"/>
  <c r="I52" i="25"/>
  <c r="H52" i="25"/>
  <c r="R52" i="25" s="1"/>
  <c r="G52" i="25"/>
  <c r="F52" i="25"/>
  <c r="C52" i="25"/>
  <c r="B52" i="25"/>
  <c r="S51" i="25"/>
  <c r="R51" i="25"/>
  <c r="Q51" i="25"/>
  <c r="U51" i="25" s="1"/>
  <c r="P51" i="25"/>
  <c r="E51" i="25"/>
  <c r="S50" i="25"/>
  <c r="R50" i="25"/>
  <c r="Q50" i="25"/>
  <c r="P50" i="25"/>
  <c r="E50" i="25"/>
  <c r="S49" i="25"/>
  <c r="R49" i="25"/>
  <c r="Q49" i="25"/>
  <c r="P49" i="25"/>
  <c r="E49" i="25"/>
  <c r="T49" i="25"/>
  <c r="U48" i="25"/>
  <c r="T48" i="25"/>
  <c r="S48" i="25"/>
  <c r="R48" i="25"/>
  <c r="Q48" i="25"/>
  <c r="P48" i="25"/>
  <c r="E48" i="25"/>
  <c r="S47" i="25"/>
  <c r="R47" i="25"/>
  <c r="Q47" i="25"/>
  <c r="P47" i="25"/>
  <c r="E47" i="25"/>
  <c r="U47" i="25"/>
  <c r="S46" i="25"/>
  <c r="R46" i="25"/>
  <c r="Q46" i="25"/>
  <c r="P46" i="25"/>
  <c r="E46" i="25"/>
  <c r="T46" i="25" s="1"/>
  <c r="S45" i="25"/>
  <c r="R45" i="25"/>
  <c r="Q45" i="25"/>
  <c r="P45" i="25"/>
  <c r="E45" i="25"/>
  <c r="S44" i="25"/>
  <c r="R44" i="25"/>
  <c r="Q44" i="25"/>
  <c r="P44" i="25"/>
  <c r="E44" i="25"/>
  <c r="S43" i="25"/>
  <c r="R43" i="25"/>
  <c r="Q43" i="25"/>
  <c r="P43" i="25"/>
  <c r="E43" i="25"/>
  <c r="S42" i="25"/>
  <c r="R42" i="25"/>
  <c r="Q42" i="25"/>
  <c r="P42" i="25"/>
  <c r="E42" i="25"/>
  <c r="S41" i="25"/>
  <c r="R41" i="25"/>
  <c r="Q41" i="25"/>
  <c r="P41" i="25"/>
  <c r="E41" i="25"/>
  <c r="W39" i="25"/>
  <c r="V39" i="25"/>
  <c r="O39" i="25"/>
  <c r="N39" i="25"/>
  <c r="M39" i="25"/>
  <c r="L39" i="25"/>
  <c r="K39" i="25"/>
  <c r="Q39" i="25" s="1"/>
  <c r="J39" i="25"/>
  <c r="I39" i="25"/>
  <c r="H39" i="25"/>
  <c r="G39" i="25"/>
  <c r="F39" i="25"/>
  <c r="C39" i="25"/>
  <c r="B39" i="25"/>
  <c r="S38" i="25"/>
  <c r="R38" i="25"/>
  <c r="Q38" i="25"/>
  <c r="P38" i="25"/>
  <c r="E38" i="25"/>
  <c r="T38" i="25" s="1"/>
  <c r="S37" i="25"/>
  <c r="R37" i="25"/>
  <c r="Q37" i="25"/>
  <c r="P37" i="25"/>
  <c r="E37" i="25"/>
  <c r="T37" i="25" s="1"/>
  <c r="S36" i="25"/>
  <c r="R36" i="25"/>
  <c r="Q36" i="25"/>
  <c r="P36" i="25"/>
  <c r="E36" i="25"/>
  <c r="U36" i="25" s="1"/>
  <c r="S35" i="25"/>
  <c r="R35" i="25"/>
  <c r="Q35" i="25"/>
  <c r="P35" i="25"/>
  <c r="E35" i="25"/>
  <c r="S34" i="25"/>
  <c r="R34" i="25"/>
  <c r="Q34" i="25"/>
  <c r="P34" i="25"/>
  <c r="E34" i="25"/>
  <c r="W32" i="25"/>
  <c r="V32" i="25"/>
  <c r="O32" i="25"/>
  <c r="N32" i="25"/>
  <c r="M32" i="25"/>
  <c r="L32" i="25"/>
  <c r="K32" i="25"/>
  <c r="J32" i="25"/>
  <c r="P32" i="25" s="1"/>
  <c r="I32" i="25"/>
  <c r="H32" i="25"/>
  <c r="G32" i="25"/>
  <c r="F32" i="25"/>
  <c r="C32" i="25"/>
  <c r="B32" i="25"/>
  <c r="E32" i="25"/>
  <c r="S31" i="25"/>
  <c r="R31" i="25"/>
  <c r="Q31" i="25"/>
  <c r="P31" i="25"/>
  <c r="E31" i="25"/>
  <c r="W29" i="25"/>
  <c r="V29" i="25"/>
  <c r="O29" i="25"/>
  <c r="N29" i="25"/>
  <c r="M29" i="25"/>
  <c r="L29" i="25"/>
  <c r="K29" i="25"/>
  <c r="Q29" i="25" s="1"/>
  <c r="J29" i="25"/>
  <c r="I29" i="25"/>
  <c r="H29" i="25"/>
  <c r="P29" i="25" s="1"/>
  <c r="G29" i="25"/>
  <c r="F29" i="25"/>
  <c r="C29" i="25"/>
  <c r="B29" i="25"/>
  <c r="S28" i="25"/>
  <c r="R28" i="25"/>
  <c r="Q28" i="25"/>
  <c r="P28" i="25"/>
  <c r="E28" i="25"/>
  <c r="T28" i="25"/>
  <c r="U27" i="25"/>
  <c r="T27" i="25"/>
  <c r="S27" i="25"/>
  <c r="R27" i="25"/>
  <c r="Q27" i="25"/>
  <c r="P27" i="25"/>
  <c r="E27" i="25"/>
  <c r="S26" i="25"/>
  <c r="R26" i="25"/>
  <c r="Q26" i="25"/>
  <c r="P26" i="25"/>
  <c r="E26" i="25"/>
  <c r="U26" i="25"/>
  <c r="S25" i="25"/>
  <c r="R25" i="25"/>
  <c r="Q25" i="25"/>
  <c r="P25" i="25"/>
  <c r="E25" i="25"/>
  <c r="T25" i="25" s="1"/>
  <c r="W23" i="25"/>
  <c r="V23" i="25"/>
  <c r="O23" i="25"/>
  <c r="N23" i="25"/>
  <c r="M23" i="25"/>
  <c r="L23" i="25"/>
  <c r="K23" i="25"/>
  <c r="Q23" i="25" s="1"/>
  <c r="J23" i="25"/>
  <c r="I23" i="25"/>
  <c r="H23" i="25"/>
  <c r="G23" i="25"/>
  <c r="F23" i="25"/>
  <c r="C23" i="25"/>
  <c r="B23" i="25"/>
  <c r="S22" i="25"/>
  <c r="R22" i="25"/>
  <c r="Q22" i="25"/>
  <c r="P22" i="25"/>
  <c r="E22" i="25"/>
  <c r="T22" i="25"/>
  <c r="S21" i="25"/>
  <c r="R21" i="25"/>
  <c r="Q21" i="25"/>
  <c r="P21" i="25"/>
  <c r="E21" i="25"/>
  <c r="T21" i="25" s="1"/>
  <c r="S20" i="25"/>
  <c r="R20" i="25"/>
  <c r="Q20" i="25"/>
  <c r="P20" i="25"/>
  <c r="E20" i="25"/>
  <c r="U20" i="25" s="1"/>
  <c r="T20" i="25"/>
  <c r="S19" i="25"/>
  <c r="R19" i="25"/>
  <c r="Q19" i="25"/>
  <c r="P19" i="25"/>
  <c r="E19" i="25"/>
  <c r="U19" i="25" s="1"/>
  <c r="S18" i="25"/>
  <c r="R18" i="25"/>
  <c r="Q18" i="25"/>
  <c r="P18" i="25"/>
  <c r="E18" i="25"/>
  <c r="T18" i="25"/>
  <c r="S17" i="25"/>
  <c r="R17" i="25"/>
  <c r="Q17" i="25"/>
  <c r="P17" i="25"/>
  <c r="E17" i="25"/>
  <c r="T17" i="25" s="1"/>
  <c r="W15" i="25"/>
  <c r="V15" i="25"/>
  <c r="O15" i="25"/>
  <c r="N15" i="25"/>
  <c r="M15" i="25"/>
  <c r="L15" i="25"/>
  <c r="K15" i="25"/>
  <c r="J15" i="25"/>
  <c r="I15" i="25"/>
  <c r="H15" i="25"/>
  <c r="G15" i="25"/>
  <c r="F15" i="25"/>
  <c r="C15" i="25"/>
  <c r="B15" i="25"/>
  <c r="S14" i="25"/>
  <c r="R14" i="25"/>
  <c r="Q14" i="25"/>
  <c r="P14" i="25"/>
  <c r="E14" i="25"/>
  <c r="T14" i="25" s="1"/>
  <c r="S13" i="25"/>
  <c r="R13" i="25"/>
  <c r="Q13" i="25"/>
  <c r="P13" i="25"/>
  <c r="E13" i="25"/>
  <c r="U13" i="25" s="1"/>
  <c r="S12" i="25"/>
  <c r="R12" i="25"/>
  <c r="Q12" i="25"/>
  <c r="P12" i="25"/>
  <c r="E12" i="25"/>
  <c r="U12" i="25"/>
  <c r="S11" i="25"/>
  <c r="R11" i="25"/>
  <c r="Q11" i="25"/>
  <c r="P11" i="25"/>
  <c r="E11" i="25"/>
  <c r="T11" i="25" s="1"/>
  <c r="S10" i="25"/>
  <c r="R10" i="25"/>
  <c r="Q10" i="25"/>
  <c r="P10" i="25"/>
  <c r="E10" i="25"/>
  <c r="S9" i="25"/>
  <c r="R9" i="25"/>
  <c r="Q9" i="25"/>
  <c r="P9" i="25"/>
  <c r="E9" i="25"/>
  <c r="U90" i="24"/>
  <c r="S90" i="24"/>
  <c r="R90" i="24"/>
  <c r="Q90" i="24"/>
  <c r="P90" i="24"/>
  <c r="E90" i="24"/>
  <c r="T90" i="24" s="1"/>
  <c r="S89" i="24"/>
  <c r="R89" i="24"/>
  <c r="Q89" i="24"/>
  <c r="P89" i="24"/>
  <c r="E89" i="24"/>
  <c r="U89" i="24" s="1"/>
  <c r="S88" i="24"/>
  <c r="R88" i="24"/>
  <c r="Q88" i="24"/>
  <c r="P88" i="24"/>
  <c r="E88" i="24"/>
  <c r="U88" i="24"/>
  <c r="S87" i="24"/>
  <c r="R87" i="24"/>
  <c r="Q87" i="24"/>
  <c r="P87" i="24"/>
  <c r="E87" i="24"/>
  <c r="U86" i="24"/>
  <c r="S86" i="24"/>
  <c r="R86" i="24"/>
  <c r="Q86" i="24"/>
  <c r="P86" i="24"/>
  <c r="E86" i="24"/>
  <c r="T86" i="24"/>
  <c r="T85" i="24"/>
  <c r="S85" i="24"/>
  <c r="R85" i="24"/>
  <c r="Q85" i="24"/>
  <c r="P85" i="24"/>
  <c r="E85" i="24"/>
  <c r="U85" i="24" s="1"/>
  <c r="S84" i="24"/>
  <c r="R84" i="24"/>
  <c r="Q84" i="24"/>
  <c r="P84" i="24"/>
  <c r="E84" i="24"/>
  <c r="U84" i="24"/>
  <c r="S83" i="24"/>
  <c r="R83" i="24"/>
  <c r="Q83" i="24"/>
  <c r="P83" i="24"/>
  <c r="E83" i="24"/>
  <c r="W69" i="24"/>
  <c r="V69" i="24"/>
  <c r="O69" i="24"/>
  <c r="N69" i="24"/>
  <c r="M69" i="24"/>
  <c r="L69" i="24"/>
  <c r="K69" i="24"/>
  <c r="J69" i="24"/>
  <c r="I69" i="24"/>
  <c r="H69" i="24"/>
  <c r="G69" i="24"/>
  <c r="F69" i="24"/>
  <c r="C69" i="24"/>
  <c r="B69" i="24"/>
  <c r="W68" i="24"/>
  <c r="V68" i="24"/>
  <c r="O68" i="24"/>
  <c r="N68" i="24"/>
  <c r="M68" i="24"/>
  <c r="L68" i="24"/>
  <c r="K68" i="24"/>
  <c r="J68" i="24"/>
  <c r="I68" i="24"/>
  <c r="H68" i="24"/>
  <c r="G68" i="24"/>
  <c r="F68" i="24"/>
  <c r="C68" i="24"/>
  <c r="B68" i="24"/>
  <c r="E68" i="24" s="1"/>
  <c r="W67" i="24"/>
  <c r="V67" i="24"/>
  <c r="O67" i="24"/>
  <c r="N67" i="24"/>
  <c r="M67" i="24"/>
  <c r="L67" i="24"/>
  <c r="K67" i="24"/>
  <c r="J67" i="24"/>
  <c r="I67" i="24"/>
  <c r="H67" i="24"/>
  <c r="R67" i="24" s="1"/>
  <c r="G67" i="24"/>
  <c r="F67" i="24"/>
  <c r="C67" i="24"/>
  <c r="B67" i="24"/>
  <c r="E67" i="24" s="1"/>
  <c r="S66" i="24"/>
  <c r="R66" i="24"/>
  <c r="Q66" i="24"/>
  <c r="P66" i="24"/>
  <c r="T66" i="24"/>
  <c r="E66" i="24"/>
  <c r="W64" i="24"/>
  <c r="V64" i="24"/>
  <c r="O64" i="24"/>
  <c r="N64" i="24"/>
  <c r="M64" i="24"/>
  <c r="L64" i="24"/>
  <c r="K64" i="24"/>
  <c r="J64" i="24"/>
  <c r="I64" i="24"/>
  <c r="H64" i="24"/>
  <c r="G64" i="24"/>
  <c r="F64" i="24"/>
  <c r="C64" i="24"/>
  <c r="B64" i="24"/>
  <c r="E64" i="24"/>
  <c r="W63" i="24"/>
  <c r="V63" i="24"/>
  <c r="O63" i="24"/>
  <c r="N63" i="24"/>
  <c r="M63" i="24"/>
  <c r="L63" i="24"/>
  <c r="K63" i="24"/>
  <c r="J63" i="24"/>
  <c r="I63" i="24"/>
  <c r="S63" i="24"/>
  <c r="H63" i="24"/>
  <c r="G63" i="24"/>
  <c r="F63" i="24"/>
  <c r="C63" i="24"/>
  <c r="B63" i="24"/>
  <c r="E63" i="24"/>
  <c r="S62" i="24"/>
  <c r="R62" i="24"/>
  <c r="Q62" i="24"/>
  <c r="P62" i="24"/>
  <c r="E62" i="24"/>
  <c r="U62" i="24" s="1"/>
  <c r="S61" i="24"/>
  <c r="R61" i="24"/>
  <c r="Q61" i="24"/>
  <c r="P61" i="24"/>
  <c r="E61" i="24"/>
  <c r="U61" i="24" s="1"/>
  <c r="S60" i="24"/>
  <c r="R60" i="24"/>
  <c r="Q60" i="24"/>
  <c r="P60" i="24"/>
  <c r="E60" i="24"/>
  <c r="T60" i="24" s="1"/>
  <c r="W58" i="24"/>
  <c r="V58" i="24"/>
  <c r="O58" i="24"/>
  <c r="N58" i="24"/>
  <c r="M58" i="24"/>
  <c r="L58" i="24"/>
  <c r="K58" i="24"/>
  <c r="J58" i="24"/>
  <c r="I58" i="24"/>
  <c r="H58" i="24"/>
  <c r="P58" i="24" s="1"/>
  <c r="G58" i="24"/>
  <c r="F58" i="24"/>
  <c r="C58" i="24"/>
  <c r="B58" i="24"/>
  <c r="S57" i="24"/>
  <c r="R57" i="24"/>
  <c r="Q57" i="24"/>
  <c r="P57" i="24"/>
  <c r="E57" i="24"/>
  <c r="U57" i="24"/>
  <c r="S56" i="24"/>
  <c r="R56" i="24"/>
  <c r="Q56" i="24"/>
  <c r="P56" i="24"/>
  <c r="E56" i="24"/>
  <c r="U56" i="24" s="1"/>
  <c r="S55" i="24"/>
  <c r="R55" i="24"/>
  <c r="Q55" i="24"/>
  <c r="P55" i="24"/>
  <c r="E55" i="24"/>
  <c r="U55" i="24"/>
  <c r="S54" i="24"/>
  <c r="R54" i="24"/>
  <c r="Q54" i="24"/>
  <c r="P54" i="24"/>
  <c r="E54" i="24"/>
  <c r="U54" i="24" s="1"/>
  <c r="W52" i="24"/>
  <c r="V52" i="24"/>
  <c r="O52" i="24"/>
  <c r="N52" i="24"/>
  <c r="M52" i="24"/>
  <c r="L52" i="24"/>
  <c r="K52" i="24"/>
  <c r="J52" i="24"/>
  <c r="I52" i="24"/>
  <c r="Q52" i="24"/>
  <c r="H52" i="24"/>
  <c r="R52" i="24" s="1"/>
  <c r="G52" i="24"/>
  <c r="F52" i="24"/>
  <c r="C52" i="24"/>
  <c r="B52" i="24"/>
  <c r="S51" i="24"/>
  <c r="R51" i="24"/>
  <c r="Q51" i="24"/>
  <c r="P51" i="24"/>
  <c r="E51" i="24"/>
  <c r="U51" i="24"/>
  <c r="S50" i="24"/>
  <c r="R50" i="24"/>
  <c r="Q50" i="24"/>
  <c r="P50" i="24"/>
  <c r="E50" i="24"/>
  <c r="S49" i="24"/>
  <c r="R49" i="24"/>
  <c r="Q49" i="24"/>
  <c r="P49" i="24"/>
  <c r="E49" i="24"/>
  <c r="T49" i="24" s="1"/>
  <c r="U49" i="24"/>
  <c r="S48" i="24"/>
  <c r="R48" i="24"/>
  <c r="Q48" i="24"/>
  <c r="P48" i="24"/>
  <c r="E48" i="24"/>
  <c r="U48" i="24" s="1"/>
  <c r="S47" i="24"/>
  <c r="R47" i="24"/>
  <c r="Q47" i="24"/>
  <c r="P47" i="24"/>
  <c r="E47" i="24"/>
  <c r="U47" i="24"/>
  <c r="U46" i="24"/>
  <c r="S46" i="24"/>
  <c r="R46" i="24"/>
  <c r="Q46" i="24"/>
  <c r="P46" i="24"/>
  <c r="E46" i="24"/>
  <c r="T46" i="24"/>
  <c r="S45" i="24"/>
  <c r="R45" i="24"/>
  <c r="Q45" i="24"/>
  <c r="P45" i="24"/>
  <c r="E45" i="24"/>
  <c r="S44" i="24"/>
  <c r="R44" i="24"/>
  <c r="Q44" i="24"/>
  <c r="P44" i="24"/>
  <c r="E44" i="24"/>
  <c r="U44" i="24"/>
  <c r="S43" i="24"/>
  <c r="R43" i="24"/>
  <c r="Q43" i="24"/>
  <c r="P43" i="24"/>
  <c r="E43" i="24"/>
  <c r="U43" i="24" s="1"/>
  <c r="U42" i="24"/>
  <c r="T42" i="24"/>
  <c r="S42" i="24"/>
  <c r="R42" i="24"/>
  <c r="Q42" i="24"/>
  <c r="P42" i="24"/>
  <c r="E42" i="24"/>
  <c r="S41" i="24"/>
  <c r="R41" i="24"/>
  <c r="Q41" i="24"/>
  <c r="P41" i="24"/>
  <c r="E41" i="24"/>
  <c r="U41" i="24"/>
  <c r="W39" i="24"/>
  <c r="V39" i="24"/>
  <c r="O39" i="24"/>
  <c r="N39" i="24"/>
  <c r="M39" i="24"/>
  <c r="L39" i="24"/>
  <c r="K39" i="24"/>
  <c r="J39" i="24"/>
  <c r="I39" i="24"/>
  <c r="Q39" i="24" s="1"/>
  <c r="H39" i="24"/>
  <c r="G39" i="24"/>
  <c r="F39" i="24"/>
  <c r="E39" i="24"/>
  <c r="C39" i="24"/>
  <c r="B39" i="24"/>
  <c r="S38" i="24"/>
  <c r="R38" i="24"/>
  <c r="Q38" i="24"/>
  <c r="P38" i="24"/>
  <c r="E38" i="24"/>
  <c r="S37" i="24"/>
  <c r="R37" i="24"/>
  <c r="Q37" i="24"/>
  <c r="P37" i="24"/>
  <c r="E37" i="24"/>
  <c r="U37" i="24"/>
  <c r="S36" i="24"/>
  <c r="R36" i="24"/>
  <c r="Q36" i="24"/>
  <c r="P36" i="24"/>
  <c r="E36" i="24"/>
  <c r="T36" i="24" s="1"/>
  <c r="U35" i="24"/>
  <c r="T35" i="24"/>
  <c r="S35" i="24"/>
  <c r="R35" i="24"/>
  <c r="Q35" i="24"/>
  <c r="P35" i="24"/>
  <c r="E35" i="24"/>
  <c r="S34" i="24"/>
  <c r="R34" i="24"/>
  <c r="Q34" i="24"/>
  <c r="P34" i="24"/>
  <c r="E34" i="24"/>
  <c r="T34" i="24" s="1"/>
  <c r="W32" i="24"/>
  <c r="V32" i="24"/>
  <c r="O32" i="24"/>
  <c r="N32" i="24"/>
  <c r="M32" i="24"/>
  <c r="L32" i="24"/>
  <c r="K32" i="24"/>
  <c r="J32" i="24"/>
  <c r="I32" i="24"/>
  <c r="H32" i="24"/>
  <c r="G32" i="24"/>
  <c r="F32" i="24"/>
  <c r="C32" i="24"/>
  <c r="B32" i="24"/>
  <c r="E32" i="24" s="1"/>
  <c r="S31" i="24"/>
  <c r="R31" i="24"/>
  <c r="Q31" i="24"/>
  <c r="P31" i="24"/>
  <c r="E31" i="24"/>
  <c r="T31" i="24" s="1"/>
  <c r="W29" i="24"/>
  <c r="V29" i="24"/>
  <c r="O29" i="24"/>
  <c r="N29" i="24"/>
  <c r="M29" i="24"/>
  <c r="L29" i="24"/>
  <c r="K29" i="24"/>
  <c r="J29" i="24"/>
  <c r="I29" i="24"/>
  <c r="H29" i="24"/>
  <c r="G29" i="24"/>
  <c r="F29" i="24"/>
  <c r="C29" i="24"/>
  <c r="B29" i="24"/>
  <c r="E29" i="24"/>
  <c r="T28" i="24"/>
  <c r="S28" i="24"/>
  <c r="R28" i="24"/>
  <c r="Q28" i="24"/>
  <c r="P28" i="24"/>
  <c r="E28" i="24"/>
  <c r="U28" i="24"/>
  <c r="S27" i="24"/>
  <c r="R27" i="24"/>
  <c r="Q27" i="24"/>
  <c r="P27" i="24"/>
  <c r="E27" i="24"/>
  <c r="U27" i="24" s="1"/>
  <c r="S26" i="24"/>
  <c r="R26" i="24"/>
  <c r="Q26" i="24"/>
  <c r="P26" i="24"/>
  <c r="E26" i="24"/>
  <c r="U26" i="24"/>
  <c r="U25" i="24"/>
  <c r="T25" i="24"/>
  <c r="S25" i="24"/>
  <c r="R25" i="24"/>
  <c r="Q25" i="24"/>
  <c r="P25" i="24"/>
  <c r="E25" i="24"/>
  <c r="W23" i="24"/>
  <c r="V23" i="24"/>
  <c r="O23" i="24"/>
  <c r="N23" i="24"/>
  <c r="M23" i="24"/>
  <c r="L23" i="24"/>
  <c r="K23" i="24"/>
  <c r="Q23" i="24" s="1"/>
  <c r="J23" i="24"/>
  <c r="I23" i="24"/>
  <c r="H23" i="24"/>
  <c r="G23" i="24"/>
  <c r="F23" i="24"/>
  <c r="C23" i="24"/>
  <c r="B23" i="24"/>
  <c r="S22" i="24"/>
  <c r="R22" i="24"/>
  <c r="Q22" i="24"/>
  <c r="P22" i="24"/>
  <c r="E22" i="24"/>
  <c r="T22" i="24" s="1"/>
  <c r="U22" i="24"/>
  <c r="T21" i="24"/>
  <c r="S21" i="24"/>
  <c r="R21" i="24"/>
  <c r="Q21" i="24"/>
  <c r="P21" i="24"/>
  <c r="E21" i="24"/>
  <c r="U21" i="24"/>
  <c r="S20" i="24"/>
  <c r="R20" i="24"/>
  <c r="Q20" i="24"/>
  <c r="P20" i="24"/>
  <c r="E20" i="24"/>
  <c r="U20" i="24" s="1"/>
  <c r="S19" i="24"/>
  <c r="R19" i="24"/>
  <c r="Q19" i="24"/>
  <c r="P19" i="24"/>
  <c r="E19" i="24"/>
  <c r="U19" i="24"/>
  <c r="S18" i="24"/>
  <c r="R18" i="24"/>
  <c r="Q18" i="24"/>
  <c r="U18" i="24"/>
  <c r="P18" i="24"/>
  <c r="T18" i="24" s="1"/>
  <c r="E18" i="24"/>
  <c r="S17" i="24"/>
  <c r="R17" i="24"/>
  <c r="Q17" i="24"/>
  <c r="P17" i="24"/>
  <c r="E17" i="24"/>
  <c r="U17" i="24"/>
  <c r="W15" i="24"/>
  <c r="V15" i="24"/>
  <c r="O15" i="24"/>
  <c r="N15" i="24"/>
  <c r="M15" i="24"/>
  <c r="L15" i="24"/>
  <c r="K15" i="24"/>
  <c r="J15" i="24"/>
  <c r="I15" i="24"/>
  <c r="Q15" i="24" s="1"/>
  <c r="H15" i="24"/>
  <c r="G15" i="24"/>
  <c r="F15" i="24"/>
  <c r="C15" i="24"/>
  <c r="B15" i="24"/>
  <c r="E15" i="24" s="1"/>
  <c r="T14" i="24"/>
  <c r="S14" i="24"/>
  <c r="R14" i="24"/>
  <c r="Q14" i="24"/>
  <c r="P14" i="24"/>
  <c r="E14" i="24"/>
  <c r="U14" i="24"/>
  <c r="S13" i="24"/>
  <c r="R13" i="24"/>
  <c r="Q13" i="24"/>
  <c r="P13" i="24"/>
  <c r="E13" i="24"/>
  <c r="U13" i="24" s="1"/>
  <c r="S12" i="24"/>
  <c r="R12" i="24"/>
  <c r="Q12" i="24"/>
  <c r="P12" i="24"/>
  <c r="E12" i="24"/>
  <c r="U12" i="24"/>
  <c r="U11" i="24"/>
  <c r="T11" i="24"/>
  <c r="S11" i="24"/>
  <c r="R11" i="24"/>
  <c r="Q11" i="24"/>
  <c r="P11" i="24"/>
  <c r="E11" i="24"/>
  <c r="S10" i="24"/>
  <c r="R10" i="24"/>
  <c r="Q10" i="24"/>
  <c r="P10" i="24"/>
  <c r="E10" i="24"/>
  <c r="T10" i="24" s="1"/>
  <c r="S9" i="24"/>
  <c r="R9" i="24"/>
  <c r="Q9" i="24"/>
  <c r="P9" i="24"/>
  <c r="E9" i="24"/>
  <c r="S90" i="23"/>
  <c r="R90" i="23"/>
  <c r="Q90" i="23"/>
  <c r="P90" i="23"/>
  <c r="E90" i="23"/>
  <c r="T90" i="23" s="1"/>
  <c r="U90" i="23"/>
  <c r="S89" i="23"/>
  <c r="R89" i="23"/>
  <c r="Q89" i="23"/>
  <c r="P89" i="23"/>
  <c r="E89" i="23"/>
  <c r="U89" i="23" s="1"/>
  <c r="S88" i="23"/>
  <c r="R88" i="23"/>
  <c r="Q88" i="23"/>
  <c r="P88" i="23"/>
  <c r="E88" i="23"/>
  <c r="U88" i="23"/>
  <c r="U87" i="23"/>
  <c r="S87" i="23"/>
  <c r="R87" i="23"/>
  <c r="Q87" i="23"/>
  <c r="P87" i="23"/>
  <c r="E87" i="23"/>
  <c r="T87" i="23"/>
  <c r="T86" i="23"/>
  <c r="S86" i="23"/>
  <c r="R86" i="23"/>
  <c r="Q86" i="23"/>
  <c r="P86" i="23"/>
  <c r="E86" i="23"/>
  <c r="U86" i="23" s="1"/>
  <c r="S85" i="23"/>
  <c r="R85" i="23"/>
  <c r="Q85" i="23"/>
  <c r="P85" i="23"/>
  <c r="E85" i="23"/>
  <c r="U85" i="23"/>
  <c r="S84" i="23"/>
  <c r="R84" i="23"/>
  <c r="Q84" i="23"/>
  <c r="P84" i="23"/>
  <c r="E84" i="23"/>
  <c r="U84" i="23" s="1"/>
  <c r="S83" i="23"/>
  <c r="R83" i="23"/>
  <c r="Q83" i="23"/>
  <c r="P83" i="23"/>
  <c r="E83" i="23"/>
  <c r="W69" i="23"/>
  <c r="V69" i="23"/>
  <c r="O69" i="23"/>
  <c r="N69" i="23"/>
  <c r="M69" i="23"/>
  <c r="L69" i="23"/>
  <c r="K69" i="23"/>
  <c r="J69" i="23"/>
  <c r="I69" i="23"/>
  <c r="H69" i="23"/>
  <c r="G69" i="23"/>
  <c r="F69" i="23"/>
  <c r="C69" i="23"/>
  <c r="B69" i="23"/>
  <c r="W68" i="23"/>
  <c r="V68" i="23"/>
  <c r="O68" i="23"/>
  <c r="N68" i="23"/>
  <c r="M68" i="23"/>
  <c r="L68" i="23"/>
  <c r="K68" i="23"/>
  <c r="J68" i="23"/>
  <c r="I68" i="23"/>
  <c r="Q68" i="23"/>
  <c r="H68" i="23"/>
  <c r="G68" i="23"/>
  <c r="F68" i="23"/>
  <c r="C68" i="23"/>
  <c r="B68" i="23"/>
  <c r="W67" i="23"/>
  <c r="V67" i="23"/>
  <c r="O67" i="23"/>
  <c r="N67" i="23"/>
  <c r="M67" i="23"/>
  <c r="L67" i="23"/>
  <c r="K67" i="23"/>
  <c r="J67" i="23"/>
  <c r="I67" i="23"/>
  <c r="H67" i="23"/>
  <c r="P67" i="23"/>
  <c r="G67" i="23"/>
  <c r="F67" i="23"/>
  <c r="C67" i="23"/>
  <c r="B67" i="23"/>
  <c r="S66" i="23"/>
  <c r="R66" i="23"/>
  <c r="Q66" i="23"/>
  <c r="U66" i="23" s="1"/>
  <c r="P66" i="23"/>
  <c r="E66" i="23"/>
  <c r="W64" i="23"/>
  <c r="V64" i="23"/>
  <c r="O64" i="23"/>
  <c r="N64" i="23"/>
  <c r="M64" i="23"/>
  <c r="L64" i="23"/>
  <c r="K64" i="23"/>
  <c r="J64" i="23"/>
  <c r="I64" i="23"/>
  <c r="H64" i="23"/>
  <c r="G64" i="23"/>
  <c r="F64" i="23"/>
  <c r="C64" i="23"/>
  <c r="B64" i="23"/>
  <c r="W63" i="23"/>
  <c r="V63" i="23"/>
  <c r="O63" i="23"/>
  <c r="N63" i="23"/>
  <c r="M63" i="23"/>
  <c r="L63" i="23"/>
  <c r="K63" i="23"/>
  <c r="Q63" i="23" s="1"/>
  <c r="J63" i="23"/>
  <c r="I63" i="23"/>
  <c r="H63" i="23"/>
  <c r="P63" i="23" s="1"/>
  <c r="G63" i="23"/>
  <c r="F63" i="23"/>
  <c r="C63" i="23"/>
  <c r="E63" i="23" s="1"/>
  <c r="B63" i="23"/>
  <c r="S62" i="23"/>
  <c r="R62" i="23"/>
  <c r="Q62" i="23"/>
  <c r="P62" i="23"/>
  <c r="E62" i="23"/>
  <c r="U62" i="23"/>
  <c r="S61" i="23"/>
  <c r="R61" i="23"/>
  <c r="Q61" i="23"/>
  <c r="P61" i="23"/>
  <c r="E61" i="23"/>
  <c r="U61" i="23" s="1"/>
  <c r="S60" i="23"/>
  <c r="R60" i="23"/>
  <c r="Q60" i="23"/>
  <c r="P60" i="23"/>
  <c r="E60" i="23"/>
  <c r="W58" i="23"/>
  <c r="V58" i="23"/>
  <c r="O58" i="23"/>
  <c r="N58" i="23"/>
  <c r="M58" i="23"/>
  <c r="L58" i="23"/>
  <c r="K58" i="23"/>
  <c r="J58" i="23"/>
  <c r="I58" i="23"/>
  <c r="H58" i="23"/>
  <c r="R58" i="23" s="1"/>
  <c r="G58" i="23"/>
  <c r="F58" i="23"/>
  <c r="C58" i="23"/>
  <c r="B58" i="23"/>
  <c r="S57" i="23"/>
  <c r="R57" i="23"/>
  <c r="Q57" i="23"/>
  <c r="P57" i="23"/>
  <c r="E57" i="23"/>
  <c r="U57" i="23"/>
  <c r="T56" i="23"/>
  <c r="S56" i="23"/>
  <c r="R56" i="23"/>
  <c r="Q56" i="23"/>
  <c r="P56" i="23"/>
  <c r="E56" i="23"/>
  <c r="U56" i="23"/>
  <c r="S55" i="23"/>
  <c r="R55" i="23"/>
  <c r="Q55" i="23"/>
  <c r="P55" i="23"/>
  <c r="E55" i="23"/>
  <c r="U55" i="23" s="1"/>
  <c r="S54" i="23"/>
  <c r="R54" i="23"/>
  <c r="Q54" i="23"/>
  <c r="P54" i="23"/>
  <c r="E54" i="23"/>
  <c r="U54" i="23"/>
  <c r="W52" i="23"/>
  <c r="V52" i="23"/>
  <c r="O52" i="23"/>
  <c r="N52" i="23"/>
  <c r="M52" i="23"/>
  <c r="L52" i="23"/>
  <c r="K52" i="23"/>
  <c r="J52" i="23"/>
  <c r="I52" i="23"/>
  <c r="S52" i="23" s="1"/>
  <c r="H52" i="23"/>
  <c r="G52" i="23"/>
  <c r="F52" i="23"/>
  <c r="C52" i="23"/>
  <c r="B52" i="23"/>
  <c r="S51" i="23"/>
  <c r="R51" i="23"/>
  <c r="Q51" i="23"/>
  <c r="P51" i="23"/>
  <c r="E51" i="23"/>
  <c r="U51" i="23"/>
  <c r="S50" i="23"/>
  <c r="R50" i="23"/>
  <c r="Q50" i="23"/>
  <c r="P50" i="23"/>
  <c r="E50" i="23"/>
  <c r="U50" i="23" s="1"/>
  <c r="S49" i="23"/>
  <c r="R49" i="23"/>
  <c r="Q49" i="23"/>
  <c r="P49" i="23"/>
  <c r="E49" i="23"/>
  <c r="U49" i="23"/>
  <c r="S48" i="23"/>
  <c r="R48" i="23"/>
  <c r="Q48" i="23"/>
  <c r="P48" i="23"/>
  <c r="E48" i="23"/>
  <c r="T48" i="23" s="1"/>
  <c r="U48" i="23"/>
  <c r="S47" i="23"/>
  <c r="R47" i="23"/>
  <c r="Q47" i="23"/>
  <c r="P47" i="23"/>
  <c r="E47" i="23"/>
  <c r="U47" i="23"/>
  <c r="S46" i="23"/>
  <c r="R46" i="23"/>
  <c r="Q46" i="23"/>
  <c r="P46" i="23"/>
  <c r="E46" i="23"/>
  <c r="U46" i="23"/>
  <c r="U45" i="23"/>
  <c r="S45" i="23"/>
  <c r="R45" i="23"/>
  <c r="Q45" i="23"/>
  <c r="P45" i="23"/>
  <c r="E45" i="23"/>
  <c r="T45" i="23" s="1"/>
  <c r="S44" i="23"/>
  <c r="R44" i="23"/>
  <c r="Q44" i="23"/>
  <c r="P44" i="23"/>
  <c r="E44" i="23"/>
  <c r="S43" i="23"/>
  <c r="R43" i="23"/>
  <c r="Q43" i="23"/>
  <c r="P43" i="23"/>
  <c r="E43" i="23"/>
  <c r="U43" i="23"/>
  <c r="S42" i="23"/>
  <c r="R42" i="23"/>
  <c r="Q42" i="23"/>
  <c r="P42" i="23"/>
  <c r="E42" i="23"/>
  <c r="U41" i="23"/>
  <c r="S41" i="23"/>
  <c r="R41" i="23"/>
  <c r="Q41" i="23"/>
  <c r="P41" i="23"/>
  <c r="E41" i="23"/>
  <c r="T41" i="23" s="1"/>
  <c r="W39" i="23"/>
  <c r="V39" i="23"/>
  <c r="O39" i="23"/>
  <c r="N39" i="23"/>
  <c r="M39" i="23"/>
  <c r="L39" i="23"/>
  <c r="K39" i="23"/>
  <c r="J39" i="23"/>
  <c r="P39" i="23" s="1"/>
  <c r="I39" i="23"/>
  <c r="Q39" i="23" s="1"/>
  <c r="H39" i="23"/>
  <c r="G39" i="23"/>
  <c r="F39" i="23"/>
  <c r="C39" i="23"/>
  <c r="B39" i="23"/>
  <c r="S38" i="23"/>
  <c r="R38" i="23"/>
  <c r="Q38" i="23"/>
  <c r="P38" i="23"/>
  <c r="E38" i="23"/>
  <c r="U38" i="23" s="1"/>
  <c r="S37" i="23"/>
  <c r="R37" i="23"/>
  <c r="Q37" i="23"/>
  <c r="P37" i="23"/>
  <c r="E37" i="23"/>
  <c r="T37" i="23" s="1"/>
  <c r="U37" i="23"/>
  <c r="S36" i="23"/>
  <c r="R36" i="23"/>
  <c r="Q36" i="23"/>
  <c r="P36" i="23"/>
  <c r="E36" i="23"/>
  <c r="U36" i="23" s="1"/>
  <c r="S35" i="23"/>
  <c r="R35" i="23"/>
  <c r="Q35" i="23"/>
  <c r="P35" i="23"/>
  <c r="E35" i="23"/>
  <c r="U35" i="23"/>
  <c r="U34" i="23"/>
  <c r="S34" i="23"/>
  <c r="R34" i="23"/>
  <c r="Q34" i="23"/>
  <c r="P34" i="23"/>
  <c r="E34" i="23"/>
  <c r="W32" i="23"/>
  <c r="V32" i="23"/>
  <c r="O32" i="23"/>
  <c r="Q32" i="23" s="1"/>
  <c r="N32" i="23"/>
  <c r="M32" i="23"/>
  <c r="L32" i="23"/>
  <c r="K32" i="23"/>
  <c r="J32" i="23"/>
  <c r="I32" i="23"/>
  <c r="H32" i="23"/>
  <c r="G32" i="23"/>
  <c r="F32" i="23"/>
  <c r="C32" i="23"/>
  <c r="B32" i="23"/>
  <c r="S31" i="23"/>
  <c r="R31" i="23"/>
  <c r="Q31" i="23"/>
  <c r="U31" i="23" s="1"/>
  <c r="P31" i="23"/>
  <c r="E31" i="23"/>
  <c r="W29" i="23"/>
  <c r="V29" i="23"/>
  <c r="O29" i="23"/>
  <c r="N29" i="23"/>
  <c r="M29" i="23"/>
  <c r="L29" i="23"/>
  <c r="K29" i="23"/>
  <c r="J29" i="23"/>
  <c r="I29" i="23"/>
  <c r="H29" i="23"/>
  <c r="G29" i="23"/>
  <c r="F29" i="23"/>
  <c r="C29" i="23"/>
  <c r="B29" i="23"/>
  <c r="T28" i="23"/>
  <c r="S28" i="23"/>
  <c r="R28" i="23"/>
  <c r="Q28" i="23"/>
  <c r="P28" i="23"/>
  <c r="E28" i="23"/>
  <c r="U28" i="23" s="1"/>
  <c r="S27" i="23"/>
  <c r="R27" i="23"/>
  <c r="Q27" i="23"/>
  <c r="P27" i="23"/>
  <c r="E27" i="23"/>
  <c r="U27" i="23"/>
  <c r="S26" i="23"/>
  <c r="R26" i="23"/>
  <c r="Q26" i="23"/>
  <c r="P26" i="23"/>
  <c r="E26" i="23"/>
  <c r="S25" i="23"/>
  <c r="R25" i="23"/>
  <c r="Q25" i="23"/>
  <c r="P25" i="23"/>
  <c r="E25" i="23"/>
  <c r="U25" i="23" s="1"/>
  <c r="W23" i="23"/>
  <c r="V23" i="23"/>
  <c r="O23" i="23"/>
  <c r="N23" i="23"/>
  <c r="M23" i="23"/>
  <c r="L23" i="23"/>
  <c r="K23" i="23"/>
  <c r="J23" i="23"/>
  <c r="I23" i="23"/>
  <c r="S23" i="23"/>
  <c r="H23" i="23"/>
  <c r="R23" i="23" s="1"/>
  <c r="G23" i="23"/>
  <c r="F23" i="23"/>
  <c r="C23" i="23"/>
  <c r="B23" i="23"/>
  <c r="S22" i="23"/>
  <c r="R22" i="23"/>
  <c r="Q22" i="23"/>
  <c r="P22" i="23"/>
  <c r="E22" i="23"/>
  <c r="U22" i="23"/>
  <c r="T21" i="23"/>
  <c r="S21" i="23"/>
  <c r="R21" i="23"/>
  <c r="Q21" i="23"/>
  <c r="P21" i="23"/>
  <c r="E21" i="23"/>
  <c r="U21" i="23"/>
  <c r="S20" i="23"/>
  <c r="R20" i="23"/>
  <c r="Q20" i="23"/>
  <c r="P20" i="23"/>
  <c r="E20" i="23"/>
  <c r="U20" i="23" s="1"/>
  <c r="S19" i="23"/>
  <c r="R19" i="23"/>
  <c r="Q19" i="23"/>
  <c r="P19" i="23"/>
  <c r="E19" i="23"/>
  <c r="S18" i="23"/>
  <c r="R18" i="23"/>
  <c r="Q18" i="23"/>
  <c r="P18" i="23"/>
  <c r="E18" i="23"/>
  <c r="U18" i="23"/>
  <c r="S17" i="23"/>
  <c r="R17" i="23"/>
  <c r="Q17" i="23"/>
  <c r="P17" i="23"/>
  <c r="E17" i="23"/>
  <c r="U17" i="23" s="1"/>
  <c r="W15" i="23"/>
  <c r="V15" i="23"/>
  <c r="O15" i="23"/>
  <c r="N15" i="23"/>
  <c r="M15" i="23"/>
  <c r="L15" i="23"/>
  <c r="K15" i="23"/>
  <c r="J15" i="23"/>
  <c r="I15" i="23"/>
  <c r="H15" i="23"/>
  <c r="G15" i="23"/>
  <c r="F15" i="23"/>
  <c r="C15" i="23"/>
  <c r="B15" i="23"/>
  <c r="S14" i="23"/>
  <c r="R14" i="23"/>
  <c r="Q14" i="23"/>
  <c r="P14" i="23"/>
  <c r="E14" i="23"/>
  <c r="U14" i="23" s="1"/>
  <c r="S13" i="23"/>
  <c r="R13" i="23"/>
  <c r="Q13" i="23"/>
  <c r="P13" i="23"/>
  <c r="E13" i="23"/>
  <c r="U13" i="23" s="1"/>
  <c r="S12" i="23"/>
  <c r="R12" i="23"/>
  <c r="Q12" i="23"/>
  <c r="P12" i="23"/>
  <c r="E12" i="23"/>
  <c r="S11" i="23"/>
  <c r="R11" i="23"/>
  <c r="Q11" i="23"/>
  <c r="P11" i="23"/>
  <c r="E11" i="23"/>
  <c r="U11" i="23"/>
  <c r="S10" i="23"/>
  <c r="R10" i="23"/>
  <c r="Q10" i="23"/>
  <c r="P10" i="23"/>
  <c r="E10" i="23"/>
  <c r="U10" i="23" s="1"/>
  <c r="S9" i="23"/>
  <c r="R9" i="23"/>
  <c r="Q9" i="23"/>
  <c r="P9" i="23"/>
  <c r="E9" i="23"/>
  <c r="T9" i="23"/>
  <c r="T90" i="22"/>
  <c r="S90" i="22"/>
  <c r="R90" i="22"/>
  <c r="Q90" i="22"/>
  <c r="P90" i="22"/>
  <c r="E90" i="22"/>
  <c r="U90" i="22"/>
  <c r="S89" i="22"/>
  <c r="R89" i="22"/>
  <c r="Q89" i="22"/>
  <c r="P89" i="22"/>
  <c r="E89" i="22"/>
  <c r="U89" i="22" s="1"/>
  <c r="S88" i="22"/>
  <c r="R88" i="22"/>
  <c r="Q88" i="22"/>
  <c r="P88" i="22"/>
  <c r="E88" i="22"/>
  <c r="S87" i="22"/>
  <c r="R87" i="22"/>
  <c r="Q87" i="22"/>
  <c r="P87" i="22"/>
  <c r="E87" i="22"/>
  <c r="U87" i="22"/>
  <c r="S86" i="22"/>
  <c r="R86" i="22"/>
  <c r="Q86" i="22"/>
  <c r="P86" i="22"/>
  <c r="E86" i="22"/>
  <c r="U86" i="22" s="1"/>
  <c r="S85" i="22"/>
  <c r="R85" i="22"/>
  <c r="Q85" i="22"/>
  <c r="P85" i="22"/>
  <c r="E85" i="22"/>
  <c r="S84" i="22"/>
  <c r="R84" i="22"/>
  <c r="Q84" i="22"/>
  <c r="P84" i="22"/>
  <c r="E84" i="22"/>
  <c r="S83" i="22"/>
  <c r="R83" i="22"/>
  <c r="Q83" i="22"/>
  <c r="P83" i="22"/>
  <c r="E83" i="22"/>
  <c r="U83" i="22"/>
  <c r="W69" i="22"/>
  <c r="V69" i="22"/>
  <c r="O69" i="22"/>
  <c r="N69" i="22"/>
  <c r="M69" i="22"/>
  <c r="L69" i="22"/>
  <c r="K69" i="22"/>
  <c r="S69" i="22"/>
  <c r="J69" i="22"/>
  <c r="I69" i="22"/>
  <c r="H69" i="22"/>
  <c r="G69" i="22"/>
  <c r="F69" i="22"/>
  <c r="C69" i="22"/>
  <c r="B69" i="22"/>
  <c r="W68" i="22"/>
  <c r="V68" i="22"/>
  <c r="O68" i="22"/>
  <c r="N68" i="22"/>
  <c r="M68" i="22"/>
  <c r="L68" i="22"/>
  <c r="K68" i="22"/>
  <c r="J68" i="22"/>
  <c r="R68" i="22" s="1"/>
  <c r="I68" i="22"/>
  <c r="Q68" i="22"/>
  <c r="H68" i="22"/>
  <c r="G68" i="22"/>
  <c r="F68" i="22"/>
  <c r="C68" i="22"/>
  <c r="B68" i="22"/>
  <c r="W67" i="22"/>
  <c r="V67" i="22"/>
  <c r="O67" i="22"/>
  <c r="N67" i="22"/>
  <c r="M67" i="22"/>
  <c r="L67" i="22"/>
  <c r="K67" i="22"/>
  <c r="J67" i="22"/>
  <c r="I67" i="22"/>
  <c r="Q67" i="22" s="1"/>
  <c r="H67" i="22"/>
  <c r="G67" i="22"/>
  <c r="F67" i="22"/>
  <c r="C67" i="22"/>
  <c r="B67" i="22"/>
  <c r="E67" i="22"/>
  <c r="S66" i="22"/>
  <c r="R66" i="22"/>
  <c r="Q66" i="22"/>
  <c r="P66" i="22"/>
  <c r="E66" i="22"/>
  <c r="W64" i="22"/>
  <c r="V64" i="22"/>
  <c r="O64" i="22"/>
  <c r="N64" i="22"/>
  <c r="M64" i="22"/>
  <c r="L64" i="22"/>
  <c r="K64" i="22"/>
  <c r="J64" i="22"/>
  <c r="I64" i="22"/>
  <c r="H64" i="22"/>
  <c r="G64" i="22"/>
  <c r="F64" i="22"/>
  <c r="C64" i="22"/>
  <c r="B64" i="22"/>
  <c r="W63" i="22"/>
  <c r="V63" i="22"/>
  <c r="O63" i="22"/>
  <c r="N63" i="22"/>
  <c r="M63" i="22"/>
  <c r="L63" i="22"/>
  <c r="K63" i="22"/>
  <c r="J63" i="22"/>
  <c r="P63" i="22" s="1"/>
  <c r="I63" i="22"/>
  <c r="H63" i="22"/>
  <c r="G63" i="22"/>
  <c r="F63" i="22"/>
  <c r="C63" i="22"/>
  <c r="B63" i="22"/>
  <c r="S62" i="22"/>
  <c r="R62" i="22"/>
  <c r="Q62" i="22"/>
  <c r="P62" i="22"/>
  <c r="E62" i="22"/>
  <c r="S61" i="22"/>
  <c r="R61" i="22"/>
  <c r="Q61" i="22"/>
  <c r="P61" i="22"/>
  <c r="E61" i="22"/>
  <c r="T61" i="22" s="1"/>
  <c r="U61" i="22"/>
  <c r="S60" i="22"/>
  <c r="R60" i="22"/>
  <c r="Q60" i="22"/>
  <c r="P60" i="22"/>
  <c r="E60" i="22"/>
  <c r="W58" i="22"/>
  <c r="V58" i="22"/>
  <c r="O58" i="22"/>
  <c r="N58" i="22"/>
  <c r="M58" i="22"/>
  <c r="L58" i="22"/>
  <c r="K58" i="22"/>
  <c r="J58" i="22"/>
  <c r="I58" i="22"/>
  <c r="S58" i="22"/>
  <c r="H58" i="22"/>
  <c r="R58" i="22" s="1"/>
  <c r="G58" i="22"/>
  <c r="F58" i="22"/>
  <c r="C58" i="22"/>
  <c r="B58" i="22"/>
  <c r="E58" i="22" s="1"/>
  <c r="S57" i="22"/>
  <c r="R57" i="22"/>
  <c r="Q57" i="22"/>
  <c r="P57" i="22"/>
  <c r="E57" i="22"/>
  <c r="U57" i="22"/>
  <c r="S56" i="22"/>
  <c r="R56" i="22"/>
  <c r="Q56" i="22"/>
  <c r="P56" i="22"/>
  <c r="E56" i="22"/>
  <c r="S55" i="22"/>
  <c r="R55" i="22"/>
  <c r="Q55" i="22"/>
  <c r="P55" i="22"/>
  <c r="E55" i="22"/>
  <c r="U55" i="22" s="1"/>
  <c r="T55" i="22"/>
  <c r="U54" i="22"/>
  <c r="S54" i="22"/>
  <c r="R54" i="22"/>
  <c r="Q54" i="22"/>
  <c r="P54" i="22"/>
  <c r="E54" i="22"/>
  <c r="T54" i="22" s="1"/>
  <c r="W52" i="22"/>
  <c r="V52" i="22"/>
  <c r="O52" i="22"/>
  <c r="N52" i="22"/>
  <c r="M52" i="22"/>
  <c r="L52" i="22"/>
  <c r="K52" i="22"/>
  <c r="J52" i="22"/>
  <c r="I52" i="22"/>
  <c r="S52" i="22"/>
  <c r="H52" i="22"/>
  <c r="R52" i="22"/>
  <c r="G52" i="22"/>
  <c r="F52" i="22"/>
  <c r="C52" i="22"/>
  <c r="B52" i="22"/>
  <c r="E52" i="22"/>
  <c r="T51" i="22"/>
  <c r="S51" i="22"/>
  <c r="R51" i="22"/>
  <c r="Q51" i="22"/>
  <c r="P51" i="22"/>
  <c r="E51" i="22"/>
  <c r="U51" i="22"/>
  <c r="S50" i="22"/>
  <c r="R50" i="22"/>
  <c r="Q50" i="22"/>
  <c r="P50" i="22"/>
  <c r="E50" i="22"/>
  <c r="S49" i="22"/>
  <c r="R49" i="22"/>
  <c r="Q49" i="22"/>
  <c r="P49" i="22"/>
  <c r="E49" i="22"/>
  <c r="S48" i="22"/>
  <c r="R48" i="22"/>
  <c r="Q48" i="22"/>
  <c r="P48" i="22"/>
  <c r="E48" i="22"/>
  <c r="T47" i="22"/>
  <c r="S47" i="22"/>
  <c r="R47" i="22"/>
  <c r="Q47" i="22"/>
  <c r="P47" i="22"/>
  <c r="E47" i="22"/>
  <c r="U47" i="22"/>
  <c r="S46" i="22"/>
  <c r="R46" i="22"/>
  <c r="Q46" i="22"/>
  <c r="P46" i="22"/>
  <c r="E46" i="22"/>
  <c r="U46" i="22" s="1"/>
  <c r="S45" i="22"/>
  <c r="R45" i="22"/>
  <c r="Q45" i="22"/>
  <c r="P45" i="22"/>
  <c r="E45" i="22"/>
  <c r="S44" i="22"/>
  <c r="R44" i="22"/>
  <c r="Q44" i="22"/>
  <c r="P44" i="22"/>
  <c r="E44" i="22"/>
  <c r="U44" i="22" s="1"/>
  <c r="T44" i="22"/>
  <c r="S43" i="22"/>
  <c r="R43" i="22"/>
  <c r="Q43" i="22"/>
  <c r="P43" i="22"/>
  <c r="E43" i="22"/>
  <c r="S42" i="22"/>
  <c r="R42" i="22"/>
  <c r="Q42" i="22"/>
  <c r="P42" i="22"/>
  <c r="E42" i="22"/>
  <c r="T42" i="22" s="1"/>
  <c r="S41" i="22"/>
  <c r="R41" i="22"/>
  <c r="Q41" i="22"/>
  <c r="P41" i="22"/>
  <c r="E41" i="22"/>
  <c r="W39" i="22"/>
  <c r="V39" i="22"/>
  <c r="O39" i="22"/>
  <c r="N39" i="22"/>
  <c r="M39" i="22"/>
  <c r="L39" i="22"/>
  <c r="K39" i="22"/>
  <c r="J39" i="22"/>
  <c r="I39" i="22"/>
  <c r="H39" i="22"/>
  <c r="G39" i="22"/>
  <c r="F39" i="22"/>
  <c r="C39" i="22"/>
  <c r="B39" i="22"/>
  <c r="S38" i="22"/>
  <c r="R38" i="22"/>
  <c r="Q38" i="22"/>
  <c r="P38" i="22"/>
  <c r="E38" i="22"/>
  <c r="T38" i="22" s="1"/>
  <c r="S37" i="22"/>
  <c r="R37" i="22"/>
  <c r="Q37" i="22"/>
  <c r="P37" i="22"/>
  <c r="E37" i="22"/>
  <c r="U37" i="22" s="1"/>
  <c r="T37" i="22"/>
  <c r="S36" i="22"/>
  <c r="R36" i="22"/>
  <c r="Q36" i="22"/>
  <c r="P36" i="22"/>
  <c r="E36" i="22"/>
  <c r="U36" i="22" s="1"/>
  <c r="S35" i="22"/>
  <c r="R35" i="22"/>
  <c r="Q35" i="22"/>
  <c r="P35" i="22"/>
  <c r="E35" i="22"/>
  <c r="U35" i="22"/>
  <c r="S34" i="22"/>
  <c r="R34" i="22"/>
  <c r="Q34" i="22"/>
  <c r="P34" i="22"/>
  <c r="E34" i="22"/>
  <c r="U34" i="22" s="1"/>
  <c r="W32" i="22"/>
  <c r="V32" i="22"/>
  <c r="O32" i="22"/>
  <c r="N32" i="22"/>
  <c r="M32" i="22"/>
  <c r="L32" i="22"/>
  <c r="K32" i="22"/>
  <c r="J32" i="22"/>
  <c r="I32" i="22"/>
  <c r="S32" i="22" s="1"/>
  <c r="H32" i="22"/>
  <c r="G32" i="22"/>
  <c r="F32" i="22"/>
  <c r="C32" i="22"/>
  <c r="B32" i="22"/>
  <c r="E32" i="22"/>
  <c r="U31" i="22"/>
  <c r="S31" i="22"/>
  <c r="R31" i="22"/>
  <c r="Q31" i="22"/>
  <c r="P31" i="22"/>
  <c r="E31" i="22"/>
  <c r="W29" i="22"/>
  <c r="V29" i="22"/>
  <c r="S29" i="22"/>
  <c r="O29" i="22"/>
  <c r="N29" i="22"/>
  <c r="M29" i="22"/>
  <c r="L29" i="22"/>
  <c r="K29" i="22"/>
  <c r="J29" i="22"/>
  <c r="I29" i="22"/>
  <c r="H29" i="22"/>
  <c r="R29" i="22"/>
  <c r="G29" i="22"/>
  <c r="F29" i="22"/>
  <c r="C29" i="22"/>
  <c r="B29" i="22"/>
  <c r="E29" i="22" s="1"/>
  <c r="S28" i="22"/>
  <c r="R28" i="22"/>
  <c r="Q28" i="22"/>
  <c r="P28" i="22"/>
  <c r="E28" i="22"/>
  <c r="S27" i="22"/>
  <c r="R27" i="22"/>
  <c r="Q27" i="22"/>
  <c r="P27" i="22"/>
  <c r="E27" i="22"/>
  <c r="T27" i="22" s="1"/>
  <c r="U27" i="22"/>
  <c r="S26" i="22"/>
  <c r="R26" i="22"/>
  <c r="Q26" i="22"/>
  <c r="P26" i="22"/>
  <c r="E26" i="22"/>
  <c r="U26" i="22" s="1"/>
  <c r="S25" i="22"/>
  <c r="R25" i="22"/>
  <c r="Q25" i="22"/>
  <c r="P25" i="22"/>
  <c r="E25" i="22"/>
  <c r="W23" i="22"/>
  <c r="V23" i="22"/>
  <c r="O23" i="22"/>
  <c r="N23" i="22"/>
  <c r="M23" i="22"/>
  <c r="L23" i="22"/>
  <c r="K23" i="22"/>
  <c r="J23" i="22"/>
  <c r="I23" i="22"/>
  <c r="S23" i="22"/>
  <c r="H23" i="22"/>
  <c r="R23" i="22" s="1"/>
  <c r="G23" i="22"/>
  <c r="F23" i="22"/>
  <c r="C23" i="22"/>
  <c r="E23" i="22"/>
  <c r="B23" i="22"/>
  <c r="S22" i="22"/>
  <c r="R22" i="22"/>
  <c r="Q22" i="22"/>
  <c r="P22" i="22"/>
  <c r="E22" i="22"/>
  <c r="U22" i="22" s="1"/>
  <c r="S21" i="22"/>
  <c r="R21" i="22"/>
  <c r="Q21" i="22"/>
  <c r="P21" i="22"/>
  <c r="E21" i="22"/>
  <c r="S20" i="22"/>
  <c r="R20" i="22"/>
  <c r="Q20" i="22"/>
  <c r="P20" i="22"/>
  <c r="E20" i="22"/>
  <c r="S19" i="22"/>
  <c r="R19" i="22"/>
  <c r="Q19" i="22"/>
  <c r="P19" i="22"/>
  <c r="E19" i="22"/>
  <c r="U19" i="22"/>
  <c r="S18" i="22"/>
  <c r="R18" i="22"/>
  <c r="Q18" i="22"/>
  <c r="P18" i="22"/>
  <c r="E18" i="22"/>
  <c r="U18" i="22" s="1"/>
  <c r="S17" i="22"/>
  <c r="R17" i="22"/>
  <c r="Q17" i="22"/>
  <c r="P17" i="22"/>
  <c r="E17" i="22"/>
  <c r="T17" i="22"/>
  <c r="W15" i="22"/>
  <c r="V15" i="22"/>
  <c r="O15" i="22"/>
  <c r="N15" i="22"/>
  <c r="M15" i="22"/>
  <c r="L15" i="22"/>
  <c r="K15" i="22"/>
  <c r="J15" i="22"/>
  <c r="I15" i="22"/>
  <c r="H15" i="22"/>
  <c r="G15" i="22"/>
  <c r="F15" i="22"/>
  <c r="C15" i="22"/>
  <c r="B15" i="22"/>
  <c r="S14" i="22"/>
  <c r="R14" i="22"/>
  <c r="Q14" i="22"/>
  <c r="P14" i="22"/>
  <c r="E14" i="22"/>
  <c r="T14" i="22" s="1"/>
  <c r="S13" i="22"/>
  <c r="R13" i="22"/>
  <c r="Q13" i="22"/>
  <c r="P13" i="22"/>
  <c r="E13" i="22"/>
  <c r="S12" i="22"/>
  <c r="R12" i="22"/>
  <c r="Q12" i="22"/>
  <c r="P12" i="22"/>
  <c r="E12" i="22"/>
  <c r="U12" i="22" s="1"/>
  <c r="T12" i="22"/>
  <c r="S11" i="22"/>
  <c r="R11" i="22"/>
  <c r="Q11" i="22"/>
  <c r="P11" i="22"/>
  <c r="E11" i="22"/>
  <c r="U11" i="22" s="1"/>
  <c r="S10" i="22"/>
  <c r="R10" i="22"/>
  <c r="Q10" i="22"/>
  <c r="P10" i="22"/>
  <c r="E10" i="22"/>
  <c r="U10" i="22" s="1"/>
  <c r="S9" i="22"/>
  <c r="R9" i="22"/>
  <c r="Q9" i="22"/>
  <c r="P9" i="22"/>
  <c r="E9" i="22"/>
  <c r="T9" i="22" s="1"/>
  <c r="S90" i="21"/>
  <c r="R90" i="21"/>
  <c r="Q90" i="21"/>
  <c r="P90" i="21"/>
  <c r="E90" i="21"/>
  <c r="T90" i="21"/>
  <c r="S89" i="21"/>
  <c r="R89" i="21"/>
  <c r="Q89" i="21"/>
  <c r="P89" i="21"/>
  <c r="E89" i="21"/>
  <c r="U89" i="21" s="1"/>
  <c r="S88" i="21"/>
  <c r="R88" i="21"/>
  <c r="Q88" i="21"/>
  <c r="P88" i="21"/>
  <c r="E88" i="21"/>
  <c r="U88" i="21" s="1"/>
  <c r="S87" i="21"/>
  <c r="R87" i="21"/>
  <c r="Q87" i="21"/>
  <c r="P87" i="21"/>
  <c r="E87" i="21"/>
  <c r="U87" i="21"/>
  <c r="S86" i="21"/>
  <c r="R86" i="21"/>
  <c r="Q86" i="21"/>
  <c r="P86" i="21"/>
  <c r="E86" i="21"/>
  <c r="T86" i="21" s="1"/>
  <c r="S85" i="21"/>
  <c r="R85" i="21"/>
  <c r="Q85" i="21"/>
  <c r="P85" i="21"/>
  <c r="E85" i="21"/>
  <c r="T85" i="21" s="1"/>
  <c r="U85" i="21"/>
  <c r="S84" i="21"/>
  <c r="R84" i="21"/>
  <c r="Q84" i="21"/>
  <c r="P84" i="21"/>
  <c r="E84" i="21"/>
  <c r="S83" i="21"/>
  <c r="R83" i="21"/>
  <c r="Q83" i="21"/>
  <c r="P83" i="21"/>
  <c r="E83" i="21"/>
  <c r="U83" i="21"/>
  <c r="W69" i="21"/>
  <c r="V69" i="21"/>
  <c r="O69" i="21"/>
  <c r="N69" i="21"/>
  <c r="M69" i="21"/>
  <c r="L69" i="21"/>
  <c r="K69" i="21"/>
  <c r="J69" i="21"/>
  <c r="I69" i="21"/>
  <c r="H69" i="21"/>
  <c r="G69" i="21"/>
  <c r="F69" i="21"/>
  <c r="C69" i="21"/>
  <c r="B69" i="21"/>
  <c r="W68" i="21"/>
  <c r="V68" i="21"/>
  <c r="O68" i="21"/>
  <c r="N68" i="21"/>
  <c r="M68" i="21"/>
  <c r="L68" i="21"/>
  <c r="K68" i="21"/>
  <c r="J68" i="21"/>
  <c r="I68" i="21"/>
  <c r="S68" i="21"/>
  <c r="H68" i="21"/>
  <c r="R68" i="21"/>
  <c r="G68" i="21"/>
  <c r="F68" i="21"/>
  <c r="C68" i="21"/>
  <c r="B68" i="21"/>
  <c r="W67" i="21"/>
  <c r="V67" i="21"/>
  <c r="O67" i="21"/>
  <c r="N67" i="21"/>
  <c r="M67" i="21"/>
  <c r="L67" i="21"/>
  <c r="K67" i="21"/>
  <c r="J67" i="21"/>
  <c r="I67" i="21"/>
  <c r="S67" i="21" s="1"/>
  <c r="H67" i="21"/>
  <c r="G67" i="21"/>
  <c r="F67" i="21"/>
  <c r="C67" i="21"/>
  <c r="B67" i="21"/>
  <c r="E67" i="21" s="1"/>
  <c r="S66" i="21"/>
  <c r="R66" i="21"/>
  <c r="Q66" i="21"/>
  <c r="P66" i="21"/>
  <c r="E66" i="21"/>
  <c r="W64" i="21"/>
  <c r="V64" i="21"/>
  <c r="O64" i="21"/>
  <c r="N64" i="21"/>
  <c r="M64" i="21"/>
  <c r="L64" i="21"/>
  <c r="K64" i="21"/>
  <c r="J64" i="21"/>
  <c r="I64" i="21"/>
  <c r="H64" i="21"/>
  <c r="G64" i="21"/>
  <c r="F64" i="21"/>
  <c r="C64" i="21"/>
  <c r="B64" i="21"/>
  <c r="W63" i="21"/>
  <c r="V63" i="21"/>
  <c r="S63" i="21"/>
  <c r="O63" i="21"/>
  <c r="N63" i="21"/>
  <c r="M63" i="21"/>
  <c r="L63" i="21"/>
  <c r="K63" i="21"/>
  <c r="J63" i="21"/>
  <c r="I63" i="21"/>
  <c r="H63" i="21"/>
  <c r="R63" i="21"/>
  <c r="G63" i="21"/>
  <c r="F63" i="21"/>
  <c r="C63" i="21"/>
  <c r="B63" i="21"/>
  <c r="E63" i="21" s="1"/>
  <c r="S62" i="21"/>
  <c r="R62" i="21"/>
  <c r="Q62" i="21"/>
  <c r="P62" i="21"/>
  <c r="E62" i="21"/>
  <c r="T62" i="21"/>
  <c r="U61" i="21"/>
  <c r="T61" i="21"/>
  <c r="S61" i="21"/>
  <c r="R61" i="21"/>
  <c r="Q61" i="21"/>
  <c r="P61" i="21"/>
  <c r="E61" i="21"/>
  <c r="S60" i="21"/>
  <c r="R60" i="21"/>
  <c r="Q60" i="21"/>
  <c r="P60" i="21"/>
  <c r="E60" i="21"/>
  <c r="W58" i="21"/>
  <c r="V58" i="21"/>
  <c r="O58" i="21"/>
  <c r="N58" i="21"/>
  <c r="M58" i="21"/>
  <c r="L58" i="21"/>
  <c r="K58" i="21"/>
  <c r="J58" i="21"/>
  <c r="I58" i="21"/>
  <c r="S58" i="21" s="1"/>
  <c r="H58" i="21"/>
  <c r="G58" i="21"/>
  <c r="F58" i="21"/>
  <c r="C58" i="21"/>
  <c r="B58" i="21"/>
  <c r="S57" i="21"/>
  <c r="R57" i="21"/>
  <c r="Q57" i="21"/>
  <c r="P57" i="21"/>
  <c r="E57" i="21"/>
  <c r="T57" i="21" s="1"/>
  <c r="U57" i="21"/>
  <c r="S56" i="21"/>
  <c r="R56" i="21"/>
  <c r="Q56" i="21"/>
  <c r="P56" i="21"/>
  <c r="E56" i="21"/>
  <c r="S55" i="21"/>
  <c r="R55" i="21"/>
  <c r="Q55" i="21"/>
  <c r="P55" i="21"/>
  <c r="E55" i="21"/>
  <c r="U55" i="21" s="1"/>
  <c r="S54" i="21"/>
  <c r="R54" i="21"/>
  <c r="Q54" i="21"/>
  <c r="P54" i="21"/>
  <c r="E54" i="21"/>
  <c r="U54" i="21"/>
  <c r="W52" i="21"/>
  <c r="V52" i="21"/>
  <c r="O52" i="21"/>
  <c r="N52" i="21"/>
  <c r="M52" i="21"/>
  <c r="L52" i="21"/>
  <c r="K52" i="21"/>
  <c r="J52" i="21"/>
  <c r="I52" i="21"/>
  <c r="H52" i="21"/>
  <c r="R52" i="21" s="1"/>
  <c r="G52" i="21"/>
  <c r="F52" i="21"/>
  <c r="C52" i="21"/>
  <c r="B52" i="21"/>
  <c r="S51" i="21"/>
  <c r="R51" i="21"/>
  <c r="Q51" i="21"/>
  <c r="P51" i="21"/>
  <c r="E51" i="21"/>
  <c r="U51" i="21"/>
  <c r="S50" i="21"/>
  <c r="R50" i="21"/>
  <c r="Q50" i="21"/>
  <c r="P50" i="21"/>
  <c r="E50" i="21"/>
  <c r="S49" i="21"/>
  <c r="R49" i="21"/>
  <c r="Q49" i="21"/>
  <c r="P49" i="21"/>
  <c r="E49" i="21"/>
  <c r="U49" i="21" s="1"/>
  <c r="T49" i="21"/>
  <c r="T48" i="21"/>
  <c r="S48" i="21"/>
  <c r="R48" i="21"/>
  <c r="Q48" i="21"/>
  <c r="P48" i="21"/>
  <c r="E48" i="21"/>
  <c r="U48" i="21"/>
  <c r="S47" i="21"/>
  <c r="R47" i="21"/>
  <c r="Q47" i="21"/>
  <c r="P47" i="21"/>
  <c r="E47" i="21"/>
  <c r="U47" i="21"/>
  <c r="S46" i="21"/>
  <c r="R46" i="21"/>
  <c r="Q46" i="21"/>
  <c r="P46" i="21"/>
  <c r="E46" i="21"/>
  <c r="U46" i="21"/>
  <c r="S45" i="21"/>
  <c r="R45" i="21"/>
  <c r="Q45" i="21"/>
  <c r="P45" i="21"/>
  <c r="E45" i="21"/>
  <c r="T44" i="21"/>
  <c r="S44" i="21"/>
  <c r="R44" i="21"/>
  <c r="Q44" i="21"/>
  <c r="P44" i="21"/>
  <c r="E44" i="21"/>
  <c r="U44" i="21"/>
  <c r="S43" i="21"/>
  <c r="R43" i="21"/>
  <c r="Q43" i="21"/>
  <c r="P43" i="21"/>
  <c r="E43" i="21"/>
  <c r="U43" i="21"/>
  <c r="S42" i="21"/>
  <c r="R42" i="21"/>
  <c r="Q42" i="21"/>
  <c r="P42" i="21"/>
  <c r="E42" i="21"/>
  <c r="T41" i="21"/>
  <c r="S41" i="21"/>
  <c r="R41" i="21"/>
  <c r="Q41" i="21"/>
  <c r="P41" i="21"/>
  <c r="E41" i="21"/>
  <c r="U41" i="21"/>
  <c r="W39" i="21"/>
  <c r="V39" i="21"/>
  <c r="O39" i="21"/>
  <c r="N39" i="21"/>
  <c r="M39" i="21"/>
  <c r="L39" i="21"/>
  <c r="K39" i="21"/>
  <c r="J39" i="21"/>
  <c r="R39" i="21" s="1"/>
  <c r="I39" i="21"/>
  <c r="H39" i="21"/>
  <c r="G39" i="21"/>
  <c r="F39" i="21"/>
  <c r="C39" i="21"/>
  <c r="B39" i="21"/>
  <c r="E39" i="21"/>
  <c r="U38" i="21"/>
  <c r="S38" i="21"/>
  <c r="R38" i="21"/>
  <c r="Q38" i="21"/>
  <c r="P38" i="21"/>
  <c r="E38" i="21"/>
  <c r="T38" i="21" s="1"/>
  <c r="S37" i="21"/>
  <c r="R37" i="21"/>
  <c r="Q37" i="21"/>
  <c r="P37" i="21"/>
  <c r="E37" i="21"/>
  <c r="U37" i="21"/>
  <c r="S36" i="21"/>
  <c r="R36" i="21"/>
  <c r="Q36" i="21"/>
  <c r="P36" i="21"/>
  <c r="E36" i="21"/>
  <c r="U36" i="21" s="1"/>
  <c r="S35" i="21"/>
  <c r="R35" i="21"/>
  <c r="Q35" i="21"/>
  <c r="P35" i="21"/>
  <c r="E35" i="21"/>
  <c r="U35" i="21" s="1"/>
  <c r="S34" i="21"/>
  <c r="R34" i="21"/>
  <c r="Q34" i="21"/>
  <c r="P34" i="21"/>
  <c r="E34" i="21"/>
  <c r="W32" i="21"/>
  <c r="V32" i="21"/>
  <c r="O32" i="21"/>
  <c r="N32" i="21"/>
  <c r="M32" i="21"/>
  <c r="L32" i="21"/>
  <c r="K32" i="21"/>
  <c r="J32" i="21"/>
  <c r="I32" i="21"/>
  <c r="Q32" i="21" s="1"/>
  <c r="H32" i="21"/>
  <c r="G32" i="21"/>
  <c r="F32" i="21"/>
  <c r="E32" i="21"/>
  <c r="C32" i="21"/>
  <c r="B32" i="21"/>
  <c r="S31" i="21"/>
  <c r="R31" i="21"/>
  <c r="Q31" i="21"/>
  <c r="P31" i="21"/>
  <c r="E31" i="21"/>
  <c r="W29" i="21"/>
  <c r="V29" i="21"/>
  <c r="O29" i="21"/>
  <c r="N29" i="21"/>
  <c r="M29" i="21"/>
  <c r="L29" i="21"/>
  <c r="K29" i="21"/>
  <c r="J29" i="21"/>
  <c r="I29" i="21"/>
  <c r="H29" i="21"/>
  <c r="G29" i="21"/>
  <c r="F29" i="21"/>
  <c r="C29" i="21"/>
  <c r="B29" i="21"/>
  <c r="E29" i="21" s="1"/>
  <c r="U28" i="21"/>
  <c r="S28" i="21"/>
  <c r="R28" i="21"/>
  <c r="Q28" i="21"/>
  <c r="P28" i="21"/>
  <c r="E28" i="21"/>
  <c r="T28" i="21" s="1"/>
  <c r="S27" i="21"/>
  <c r="R27" i="21"/>
  <c r="Q27" i="21"/>
  <c r="P27" i="21"/>
  <c r="E27" i="21"/>
  <c r="U27" i="21"/>
  <c r="S26" i="21"/>
  <c r="R26" i="21"/>
  <c r="Q26" i="21"/>
  <c r="P26" i="21"/>
  <c r="E26" i="21"/>
  <c r="U26" i="21" s="1"/>
  <c r="S25" i="21"/>
  <c r="R25" i="21"/>
  <c r="Q25" i="21"/>
  <c r="P25" i="21"/>
  <c r="E25" i="21"/>
  <c r="U25" i="21"/>
  <c r="W23" i="21"/>
  <c r="V23" i="21"/>
  <c r="O23" i="21"/>
  <c r="N23" i="21"/>
  <c r="M23" i="21"/>
  <c r="L23" i="21"/>
  <c r="K23" i="21"/>
  <c r="J23" i="21"/>
  <c r="P23" i="21" s="1"/>
  <c r="I23" i="21"/>
  <c r="Q23" i="21" s="1"/>
  <c r="H23" i="21"/>
  <c r="G23" i="21"/>
  <c r="F23" i="21"/>
  <c r="C23" i="21"/>
  <c r="B23" i="21"/>
  <c r="E23" i="21"/>
  <c r="S22" i="21"/>
  <c r="R22" i="21"/>
  <c r="Q22" i="21"/>
  <c r="P22" i="21"/>
  <c r="E22" i="21"/>
  <c r="S21" i="21"/>
  <c r="R21" i="21"/>
  <c r="Q21" i="21"/>
  <c r="P21" i="21"/>
  <c r="E21" i="21"/>
  <c r="U21" i="21" s="1"/>
  <c r="T21" i="21"/>
  <c r="S20" i="21"/>
  <c r="R20" i="21"/>
  <c r="Q20" i="21"/>
  <c r="P20" i="21"/>
  <c r="E20" i="21"/>
  <c r="U20" i="21" s="1"/>
  <c r="S19" i="21"/>
  <c r="R19" i="21"/>
  <c r="Q19" i="21"/>
  <c r="P19" i="21"/>
  <c r="E19" i="21"/>
  <c r="U19" i="21"/>
  <c r="S18" i="21"/>
  <c r="R18" i="21"/>
  <c r="Q18" i="21"/>
  <c r="P18" i="21"/>
  <c r="E18" i="21"/>
  <c r="U18" i="21"/>
  <c r="S17" i="21"/>
  <c r="R17" i="21"/>
  <c r="Q17" i="21"/>
  <c r="P17" i="21"/>
  <c r="E17" i="21"/>
  <c r="W15" i="21"/>
  <c r="V15" i="21"/>
  <c r="O15" i="21"/>
  <c r="N15" i="21"/>
  <c r="M15" i="21"/>
  <c r="L15" i="21"/>
  <c r="K15" i="21"/>
  <c r="J15" i="21"/>
  <c r="I15" i="21"/>
  <c r="H15" i="21"/>
  <c r="G15" i="21"/>
  <c r="F15" i="21"/>
  <c r="C15" i="21"/>
  <c r="B15" i="21"/>
  <c r="S14" i="21"/>
  <c r="R14" i="21"/>
  <c r="Q14" i="21"/>
  <c r="P14" i="21"/>
  <c r="E14" i="21"/>
  <c r="U14" i="21" s="1"/>
  <c r="T14" i="21"/>
  <c r="T13" i="21"/>
  <c r="S13" i="21"/>
  <c r="R13" i="21"/>
  <c r="Q13" i="21"/>
  <c r="P13" i="21"/>
  <c r="E13" i="21"/>
  <c r="U13" i="21"/>
  <c r="S12" i="21"/>
  <c r="R12" i="21"/>
  <c r="Q12" i="21"/>
  <c r="P12" i="21"/>
  <c r="E12" i="21"/>
  <c r="U12" i="21" s="1"/>
  <c r="S11" i="21"/>
  <c r="R11" i="21"/>
  <c r="Q11" i="21"/>
  <c r="P11" i="21"/>
  <c r="E11" i="21"/>
  <c r="T11" i="21" s="1"/>
  <c r="U11" i="21"/>
  <c r="S10" i="21"/>
  <c r="R10" i="21"/>
  <c r="Q10" i="21"/>
  <c r="U10" i="21"/>
  <c r="P10" i="21"/>
  <c r="E10" i="21"/>
  <c r="T10" i="21" s="1"/>
  <c r="S9" i="21"/>
  <c r="R9" i="21"/>
  <c r="Q9" i="21"/>
  <c r="P9" i="21"/>
  <c r="E9" i="21"/>
  <c r="U90" i="20"/>
  <c r="S90" i="20"/>
  <c r="R90" i="20"/>
  <c r="Q90" i="20"/>
  <c r="P90" i="20"/>
  <c r="E90" i="20"/>
  <c r="T90" i="20"/>
  <c r="S89" i="20"/>
  <c r="R89" i="20"/>
  <c r="Q89" i="20"/>
  <c r="P89" i="20"/>
  <c r="E89" i="20"/>
  <c r="U89" i="20" s="1"/>
  <c r="S88" i="20"/>
  <c r="R88" i="20"/>
  <c r="Q88" i="20"/>
  <c r="P88" i="20"/>
  <c r="E88" i="20"/>
  <c r="U88" i="20"/>
  <c r="S87" i="20"/>
  <c r="R87" i="20"/>
  <c r="Q87" i="20"/>
  <c r="P87" i="20"/>
  <c r="E87" i="20"/>
  <c r="U87" i="20" s="1"/>
  <c r="S86" i="20"/>
  <c r="R86" i="20"/>
  <c r="Q86" i="20"/>
  <c r="P86" i="20"/>
  <c r="E86" i="20"/>
  <c r="T85" i="20"/>
  <c r="S85" i="20"/>
  <c r="R85" i="20"/>
  <c r="Q85" i="20"/>
  <c r="P85" i="20"/>
  <c r="E85" i="20"/>
  <c r="U85" i="20"/>
  <c r="S84" i="20"/>
  <c r="R84" i="20"/>
  <c r="Q84" i="20"/>
  <c r="P84" i="20"/>
  <c r="E84" i="20"/>
  <c r="U84" i="20"/>
  <c r="S83" i="20"/>
  <c r="R83" i="20"/>
  <c r="Q83" i="20"/>
  <c r="P83" i="20"/>
  <c r="E83" i="20"/>
  <c r="U83" i="20" s="1"/>
  <c r="W69" i="20"/>
  <c r="V69" i="20"/>
  <c r="O69" i="20"/>
  <c r="N69" i="20"/>
  <c r="M69" i="20"/>
  <c r="L69" i="20"/>
  <c r="K69" i="20"/>
  <c r="J69" i="20"/>
  <c r="I69" i="20"/>
  <c r="H69" i="20"/>
  <c r="G69" i="20"/>
  <c r="F69" i="20"/>
  <c r="C69" i="20"/>
  <c r="B69" i="20"/>
  <c r="E69" i="20" s="1"/>
  <c r="W68" i="20"/>
  <c r="V68" i="20"/>
  <c r="O68" i="20"/>
  <c r="N68" i="20"/>
  <c r="M68" i="20"/>
  <c r="L68" i="20"/>
  <c r="K68" i="20"/>
  <c r="J68" i="20"/>
  <c r="I68" i="20"/>
  <c r="S68" i="20" s="1"/>
  <c r="H68" i="20"/>
  <c r="R68" i="20"/>
  <c r="G68" i="20"/>
  <c r="F68" i="20"/>
  <c r="C68" i="20"/>
  <c r="B68" i="20"/>
  <c r="E68" i="20" s="1"/>
  <c r="W67" i="20"/>
  <c r="V67" i="20"/>
  <c r="O67" i="20"/>
  <c r="N67" i="20"/>
  <c r="M67" i="20"/>
  <c r="L67" i="20"/>
  <c r="K67" i="20"/>
  <c r="J67" i="20"/>
  <c r="I67" i="20"/>
  <c r="S67" i="20" s="1"/>
  <c r="H67" i="20"/>
  <c r="P67" i="20"/>
  <c r="G67" i="20"/>
  <c r="F67" i="20"/>
  <c r="C67" i="20"/>
  <c r="B67" i="20"/>
  <c r="E67" i="20" s="1"/>
  <c r="S66" i="20"/>
  <c r="R66" i="20"/>
  <c r="Q66" i="20"/>
  <c r="P66" i="20"/>
  <c r="E66" i="20"/>
  <c r="W64" i="20"/>
  <c r="V64" i="20"/>
  <c r="O64" i="20"/>
  <c r="N64" i="20"/>
  <c r="M64" i="20"/>
  <c r="L64" i="20"/>
  <c r="K64" i="20"/>
  <c r="J64" i="20"/>
  <c r="I64" i="20"/>
  <c r="H64" i="20"/>
  <c r="G64" i="20"/>
  <c r="F64" i="20"/>
  <c r="C64" i="20"/>
  <c r="B64" i="20"/>
  <c r="E64" i="20"/>
  <c r="W63" i="20"/>
  <c r="V63" i="20"/>
  <c r="O63" i="20"/>
  <c r="N63" i="20"/>
  <c r="M63" i="20"/>
  <c r="L63" i="20"/>
  <c r="K63" i="20"/>
  <c r="J63" i="20"/>
  <c r="I63" i="20"/>
  <c r="Q63" i="20" s="1"/>
  <c r="H63" i="20"/>
  <c r="G63" i="20"/>
  <c r="F63" i="20"/>
  <c r="C63" i="20"/>
  <c r="B63" i="20"/>
  <c r="E63" i="20" s="1"/>
  <c r="S62" i="20"/>
  <c r="R62" i="20"/>
  <c r="Q62" i="20"/>
  <c r="P62" i="20"/>
  <c r="E62" i="20"/>
  <c r="T62" i="20" s="1"/>
  <c r="S61" i="20"/>
  <c r="R61" i="20"/>
  <c r="Q61" i="20"/>
  <c r="P61" i="20"/>
  <c r="E61" i="20"/>
  <c r="S60" i="20"/>
  <c r="R60" i="20"/>
  <c r="Q60" i="20"/>
  <c r="P60" i="20"/>
  <c r="E60" i="20"/>
  <c r="W58" i="20"/>
  <c r="V58" i="20"/>
  <c r="O58" i="20"/>
  <c r="N58" i="20"/>
  <c r="M58" i="20"/>
  <c r="L58" i="20"/>
  <c r="K58" i="20"/>
  <c r="J58" i="20"/>
  <c r="I58" i="20"/>
  <c r="S58" i="20"/>
  <c r="H58" i="20"/>
  <c r="R58" i="20" s="1"/>
  <c r="G58" i="20"/>
  <c r="F58" i="20"/>
  <c r="C58" i="20"/>
  <c r="B58" i="20"/>
  <c r="S57" i="20"/>
  <c r="R57" i="20"/>
  <c r="Q57" i="20"/>
  <c r="P57" i="20"/>
  <c r="E57" i="20"/>
  <c r="U57" i="20"/>
  <c r="S56" i="20"/>
  <c r="R56" i="20"/>
  <c r="Q56" i="20"/>
  <c r="P56" i="20"/>
  <c r="E56" i="20"/>
  <c r="S55" i="20"/>
  <c r="R55" i="20"/>
  <c r="Q55" i="20"/>
  <c r="P55" i="20"/>
  <c r="E55" i="20"/>
  <c r="U55" i="20" s="1"/>
  <c r="T55" i="20"/>
  <c r="S54" i="20"/>
  <c r="R54" i="20"/>
  <c r="Q54" i="20"/>
  <c r="P54" i="20"/>
  <c r="E54" i="20"/>
  <c r="U54" i="20" s="1"/>
  <c r="W52" i="20"/>
  <c r="V52" i="20"/>
  <c r="O52" i="20"/>
  <c r="N52" i="20"/>
  <c r="M52" i="20"/>
  <c r="L52" i="20"/>
  <c r="K52" i="20"/>
  <c r="J52" i="20"/>
  <c r="I52" i="20"/>
  <c r="S52" i="20"/>
  <c r="H52" i="20"/>
  <c r="G52" i="20"/>
  <c r="F52" i="20"/>
  <c r="C52" i="20"/>
  <c r="B52" i="20"/>
  <c r="E52" i="20" s="1"/>
  <c r="S51" i="20"/>
  <c r="R51" i="20"/>
  <c r="Q51" i="20"/>
  <c r="P51" i="20"/>
  <c r="E51" i="20"/>
  <c r="S50" i="20"/>
  <c r="R50" i="20"/>
  <c r="Q50" i="20"/>
  <c r="P50" i="20"/>
  <c r="E50" i="20"/>
  <c r="U50" i="20"/>
  <c r="U49" i="20"/>
  <c r="T49" i="20"/>
  <c r="S49" i="20"/>
  <c r="R49" i="20"/>
  <c r="Q49" i="20"/>
  <c r="P49" i="20"/>
  <c r="E49" i="20"/>
  <c r="S48" i="20"/>
  <c r="R48" i="20"/>
  <c r="Q48" i="20"/>
  <c r="P48" i="20"/>
  <c r="E48" i="20"/>
  <c r="U48" i="20"/>
  <c r="S47" i="20"/>
  <c r="R47" i="20"/>
  <c r="Q47" i="20"/>
  <c r="P47" i="20"/>
  <c r="E47" i="20"/>
  <c r="U47" i="20" s="1"/>
  <c r="S46" i="20"/>
  <c r="R46" i="20"/>
  <c r="Q46" i="20"/>
  <c r="P46" i="20"/>
  <c r="E46" i="20"/>
  <c r="U46" i="20" s="1"/>
  <c r="S45" i="20"/>
  <c r="R45" i="20"/>
  <c r="Q45" i="20"/>
  <c r="P45" i="20"/>
  <c r="E45" i="20"/>
  <c r="S44" i="20"/>
  <c r="R44" i="20"/>
  <c r="Q44" i="20"/>
  <c r="P44" i="20"/>
  <c r="E44" i="20"/>
  <c r="T44" i="20" s="1"/>
  <c r="S43" i="20"/>
  <c r="R43" i="20"/>
  <c r="Q43" i="20"/>
  <c r="P43" i="20"/>
  <c r="E43" i="20"/>
  <c r="S42" i="20"/>
  <c r="R42" i="20"/>
  <c r="Q42" i="20"/>
  <c r="P42" i="20"/>
  <c r="E42" i="20"/>
  <c r="S41" i="20"/>
  <c r="R41" i="20"/>
  <c r="Q41" i="20"/>
  <c r="P41" i="20"/>
  <c r="E41" i="20"/>
  <c r="W39" i="20"/>
  <c r="V39" i="20"/>
  <c r="O39" i="20"/>
  <c r="N39" i="20"/>
  <c r="M39" i="20"/>
  <c r="L39" i="20"/>
  <c r="K39" i="20"/>
  <c r="J39" i="20"/>
  <c r="I39" i="20"/>
  <c r="Q39" i="20" s="1"/>
  <c r="H39" i="20"/>
  <c r="G39" i="20"/>
  <c r="F39" i="20"/>
  <c r="C39" i="20"/>
  <c r="B39" i="20"/>
  <c r="T38" i="20"/>
  <c r="S38" i="20"/>
  <c r="R38" i="20"/>
  <c r="Q38" i="20"/>
  <c r="P38" i="20"/>
  <c r="E38" i="20"/>
  <c r="U38" i="20"/>
  <c r="S37" i="20"/>
  <c r="R37" i="20"/>
  <c r="Q37" i="20"/>
  <c r="P37" i="20"/>
  <c r="E37" i="20"/>
  <c r="T37" i="20"/>
  <c r="S36" i="20"/>
  <c r="R36" i="20"/>
  <c r="Q36" i="20"/>
  <c r="P36" i="20"/>
  <c r="E36" i="20"/>
  <c r="U36" i="20" s="1"/>
  <c r="S35" i="20"/>
  <c r="R35" i="20"/>
  <c r="Q35" i="20"/>
  <c r="P35" i="20"/>
  <c r="E35" i="20"/>
  <c r="U35" i="20" s="1"/>
  <c r="S34" i="20"/>
  <c r="R34" i="20"/>
  <c r="Q34" i="20"/>
  <c r="P34" i="20"/>
  <c r="E34" i="20"/>
  <c r="W32" i="20"/>
  <c r="V32" i="20"/>
  <c r="O32" i="20"/>
  <c r="N32" i="20"/>
  <c r="M32" i="20"/>
  <c r="L32" i="20"/>
  <c r="K32" i="20"/>
  <c r="S32" i="20"/>
  <c r="J32" i="20"/>
  <c r="P32" i="20" s="1"/>
  <c r="I32" i="20"/>
  <c r="H32" i="20"/>
  <c r="G32" i="20"/>
  <c r="F32" i="20"/>
  <c r="C32" i="20"/>
  <c r="B32" i="20"/>
  <c r="E32" i="20" s="1"/>
  <c r="S31" i="20"/>
  <c r="R31" i="20"/>
  <c r="Q31" i="20"/>
  <c r="P31" i="20"/>
  <c r="E31" i="20"/>
  <c r="T31" i="20" s="1"/>
  <c r="W29" i="20"/>
  <c r="V29" i="20"/>
  <c r="O29" i="20"/>
  <c r="N29" i="20"/>
  <c r="M29" i="20"/>
  <c r="L29" i="20"/>
  <c r="K29" i="20"/>
  <c r="J29" i="20"/>
  <c r="P29" i="20" s="1"/>
  <c r="I29" i="20"/>
  <c r="S29" i="20" s="1"/>
  <c r="H29" i="20"/>
  <c r="G29" i="20"/>
  <c r="F29" i="20"/>
  <c r="C29" i="20"/>
  <c r="B29" i="20"/>
  <c r="E29" i="20"/>
  <c r="S28" i="20"/>
  <c r="R28" i="20"/>
  <c r="Q28" i="20"/>
  <c r="P28" i="20"/>
  <c r="E28" i="20"/>
  <c r="T28" i="20" s="1"/>
  <c r="S27" i="20"/>
  <c r="R27" i="20"/>
  <c r="Q27" i="20"/>
  <c r="P27" i="20"/>
  <c r="E27" i="20"/>
  <c r="T27" i="20"/>
  <c r="S26" i="20"/>
  <c r="R26" i="20"/>
  <c r="Q26" i="20"/>
  <c r="P26" i="20"/>
  <c r="E26" i="20"/>
  <c r="T26" i="20" s="1"/>
  <c r="U26" i="20"/>
  <c r="S25" i="20"/>
  <c r="R25" i="20"/>
  <c r="Q25" i="20"/>
  <c r="P25" i="20"/>
  <c r="E25" i="20"/>
  <c r="U25" i="20" s="1"/>
  <c r="W23" i="20"/>
  <c r="V23" i="20"/>
  <c r="O23" i="20"/>
  <c r="N23" i="20"/>
  <c r="M23" i="20"/>
  <c r="L23" i="20"/>
  <c r="K23" i="20"/>
  <c r="J23" i="20"/>
  <c r="I23" i="20"/>
  <c r="S23" i="20"/>
  <c r="H23" i="20"/>
  <c r="R23" i="20" s="1"/>
  <c r="G23" i="20"/>
  <c r="F23" i="20"/>
  <c r="C23" i="20"/>
  <c r="B23" i="20"/>
  <c r="S22" i="20"/>
  <c r="R22" i="20"/>
  <c r="Q22" i="20"/>
  <c r="P22" i="20"/>
  <c r="E22" i="20"/>
  <c r="U22" i="20"/>
  <c r="U21" i="20"/>
  <c r="T21" i="20"/>
  <c r="S21" i="20"/>
  <c r="R21" i="20"/>
  <c r="Q21" i="20"/>
  <c r="P21" i="20"/>
  <c r="E21" i="20"/>
  <c r="U20" i="20"/>
  <c r="T20" i="20"/>
  <c r="S20" i="20"/>
  <c r="R20" i="20"/>
  <c r="Q20" i="20"/>
  <c r="P20" i="20"/>
  <c r="E20" i="20"/>
  <c r="S19" i="20"/>
  <c r="R19" i="20"/>
  <c r="Q19" i="20"/>
  <c r="P19" i="20"/>
  <c r="E19" i="20"/>
  <c r="U19" i="20"/>
  <c r="S18" i="20"/>
  <c r="R18" i="20"/>
  <c r="Q18" i="20"/>
  <c r="P18" i="20"/>
  <c r="E18" i="20"/>
  <c r="U18" i="20" s="1"/>
  <c r="S17" i="20"/>
  <c r="R17" i="20"/>
  <c r="Q17" i="20"/>
  <c r="P17" i="20"/>
  <c r="E17" i="20"/>
  <c r="U17" i="20"/>
  <c r="W15" i="20"/>
  <c r="V15" i="20"/>
  <c r="O15" i="20"/>
  <c r="N15" i="20"/>
  <c r="M15" i="20"/>
  <c r="L15" i="20"/>
  <c r="K15" i="20"/>
  <c r="J15" i="20"/>
  <c r="I15" i="20"/>
  <c r="H15" i="20"/>
  <c r="G15" i="20"/>
  <c r="F15" i="20"/>
  <c r="C15" i="20"/>
  <c r="B15" i="20"/>
  <c r="S14" i="20"/>
  <c r="R14" i="20"/>
  <c r="Q14" i="20"/>
  <c r="P14" i="20"/>
  <c r="E14" i="20"/>
  <c r="T14" i="20"/>
  <c r="S13" i="20"/>
  <c r="R13" i="20"/>
  <c r="Q13" i="20"/>
  <c r="P13" i="20"/>
  <c r="E13" i="20"/>
  <c r="U13" i="20" s="1"/>
  <c r="S12" i="20"/>
  <c r="R12" i="20"/>
  <c r="Q12" i="20"/>
  <c r="P12" i="20"/>
  <c r="E12" i="20"/>
  <c r="T12" i="20" s="1"/>
  <c r="U12" i="20"/>
  <c r="S11" i="20"/>
  <c r="R11" i="20"/>
  <c r="Q11" i="20"/>
  <c r="P11" i="20"/>
  <c r="E11" i="20"/>
  <c r="U11" i="20"/>
  <c r="S10" i="20"/>
  <c r="R10" i="20"/>
  <c r="Q10" i="20"/>
  <c r="P10" i="20"/>
  <c r="E10" i="20"/>
  <c r="S9" i="20"/>
  <c r="R9" i="20"/>
  <c r="Q9" i="20"/>
  <c r="P9" i="20"/>
  <c r="E9" i="20"/>
  <c r="U9" i="20" s="1"/>
  <c r="S90" i="19"/>
  <c r="R90" i="19"/>
  <c r="Q90" i="19"/>
  <c r="P90" i="19"/>
  <c r="E90" i="19"/>
  <c r="U90" i="19" s="1"/>
  <c r="S89" i="19"/>
  <c r="R89" i="19"/>
  <c r="Q89" i="19"/>
  <c r="P89" i="19"/>
  <c r="E89" i="19"/>
  <c r="T89" i="19"/>
  <c r="T88" i="19"/>
  <c r="S88" i="19"/>
  <c r="R88" i="19"/>
  <c r="Q88" i="19"/>
  <c r="P88" i="19"/>
  <c r="E88" i="19"/>
  <c r="U88" i="19"/>
  <c r="S87" i="19"/>
  <c r="R87" i="19"/>
  <c r="Q87" i="19"/>
  <c r="P87" i="19"/>
  <c r="E87" i="19"/>
  <c r="U87" i="19"/>
  <c r="S86" i="19"/>
  <c r="R86" i="19"/>
  <c r="Q86" i="19"/>
  <c r="P86" i="19"/>
  <c r="E86" i="19"/>
  <c r="U86" i="19" s="1"/>
  <c r="U85" i="19"/>
  <c r="S85" i="19"/>
  <c r="R85" i="19"/>
  <c r="Q85" i="19"/>
  <c r="P85" i="19"/>
  <c r="E85" i="19"/>
  <c r="T85" i="19" s="1"/>
  <c r="S84" i="19"/>
  <c r="R84" i="19"/>
  <c r="Q84" i="19"/>
  <c r="P84" i="19"/>
  <c r="E84" i="19"/>
  <c r="U84" i="19"/>
  <c r="S83" i="19"/>
  <c r="R83" i="19"/>
  <c r="Q83" i="19"/>
  <c r="P83" i="19"/>
  <c r="E83" i="19"/>
  <c r="U83" i="19"/>
  <c r="W69" i="19"/>
  <c r="V69" i="19"/>
  <c r="O69" i="19"/>
  <c r="N69" i="19"/>
  <c r="M69" i="19"/>
  <c r="L69" i="19"/>
  <c r="K69" i="19"/>
  <c r="J69" i="19"/>
  <c r="I69" i="19"/>
  <c r="H69" i="19"/>
  <c r="G69" i="19"/>
  <c r="F69" i="19"/>
  <c r="C69" i="19"/>
  <c r="B69" i="19"/>
  <c r="W68" i="19"/>
  <c r="V68" i="19"/>
  <c r="O68" i="19"/>
  <c r="N68" i="19"/>
  <c r="P68" i="19" s="1"/>
  <c r="M68" i="19"/>
  <c r="L68" i="19"/>
  <c r="K68" i="19"/>
  <c r="J68" i="19"/>
  <c r="I68" i="19"/>
  <c r="S68" i="19" s="1"/>
  <c r="H68" i="19"/>
  <c r="G68" i="19"/>
  <c r="F68" i="19"/>
  <c r="C68" i="19"/>
  <c r="E68" i="19"/>
  <c r="B68" i="19"/>
  <c r="W67" i="19"/>
  <c r="V67" i="19"/>
  <c r="O67" i="19"/>
  <c r="Q67" i="19" s="1"/>
  <c r="N67" i="19"/>
  <c r="M67" i="19"/>
  <c r="L67" i="19"/>
  <c r="K67" i="19"/>
  <c r="J67" i="19"/>
  <c r="I67" i="19"/>
  <c r="H67" i="19"/>
  <c r="P67" i="19" s="1"/>
  <c r="G67" i="19"/>
  <c r="F67" i="19"/>
  <c r="C67" i="19"/>
  <c r="B67" i="19"/>
  <c r="E67" i="19" s="1"/>
  <c r="S66" i="19"/>
  <c r="R66" i="19"/>
  <c r="Q66" i="19"/>
  <c r="U66" i="19" s="1"/>
  <c r="P66" i="19"/>
  <c r="T66" i="19"/>
  <c r="E66" i="19"/>
  <c r="W64" i="19"/>
  <c r="V64" i="19"/>
  <c r="O64" i="19"/>
  <c r="N64" i="19"/>
  <c r="M64" i="19"/>
  <c r="L64" i="19"/>
  <c r="K64" i="19"/>
  <c r="J64" i="19"/>
  <c r="I64" i="19"/>
  <c r="H64" i="19"/>
  <c r="P64" i="19"/>
  <c r="G64" i="19"/>
  <c r="F64" i="19"/>
  <c r="C64" i="19"/>
  <c r="E64" i="19"/>
  <c r="B64" i="19"/>
  <c r="W63" i="19"/>
  <c r="V63" i="19"/>
  <c r="O63" i="19"/>
  <c r="Q63" i="19" s="1"/>
  <c r="N63" i="19"/>
  <c r="M63" i="19"/>
  <c r="L63" i="19"/>
  <c r="K63" i="19"/>
  <c r="J63" i="19"/>
  <c r="I63" i="19"/>
  <c r="H63" i="19"/>
  <c r="G63" i="19"/>
  <c r="F63" i="19"/>
  <c r="C63" i="19"/>
  <c r="B63" i="19"/>
  <c r="S62" i="19"/>
  <c r="R62" i="19"/>
  <c r="Q62" i="19"/>
  <c r="P62" i="19"/>
  <c r="E62" i="19"/>
  <c r="T62" i="19" s="1"/>
  <c r="S61" i="19"/>
  <c r="R61" i="19"/>
  <c r="Q61" i="19"/>
  <c r="P61" i="19"/>
  <c r="E61" i="19"/>
  <c r="U61" i="19"/>
  <c r="T60" i="19"/>
  <c r="S60" i="19"/>
  <c r="R60" i="19"/>
  <c r="Q60" i="19"/>
  <c r="P60" i="19"/>
  <c r="E60" i="19"/>
  <c r="W58" i="19"/>
  <c r="V58" i="19"/>
  <c r="O58" i="19"/>
  <c r="N58" i="19"/>
  <c r="M58" i="19"/>
  <c r="L58" i="19"/>
  <c r="K58" i="19"/>
  <c r="J58" i="19"/>
  <c r="I58" i="19"/>
  <c r="S58" i="19"/>
  <c r="H58" i="19"/>
  <c r="P58" i="19" s="1"/>
  <c r="G58" i="19"/>
  <c r="F58" i="19"/>
  <c r="C58" i="19"/>
  <c r="B58" i="19"/>
  <c r="T57" i="19"/>
  <c r="S57" i="19"/>
  <c r="R57" i="19"/>
  <c r="Q57" i="19"/>
  <c r="P57" i="19"/>
  <c r="E57" i="19"/>
  <c r="U57" i="19" s="1"/>
  <c r="S56" i="19"/>
  <c r="R56" i="19"/>
  <c r="Q56" i="19"/>
  <c r="P56" i="19"/>
  <c r="E56" i="19"/>
  <c r="U56" i="19" s="1"/>
  <c r="U55" i="19"/>
  <c r="S55" i="19"/>
  <c r="R55" i="19"/>
  <c r="Q55" i="19"/>
  <c r="P55" i="19"/>
  <c r="E55" i="19"/>
  <c r="T55" i="19" s="1"/>
  <c r="S54" i="19"/>
  <c r="R54" i="19"/>
  <c r="Q54" i="19"/>
  <c r="P54" i="19"/>
  <c r="E54" i="19"/>
  <c r="U54" i="19" s="1"/>
  <c r="W52" i="19"/>
  <c r="V52" i="19"/>
  <c r="O52" i="19"/>
  <c r="N52" i="19"/>
  <c r="M52" i="19"/>
  <c r="L52" i="19"/>
  <c r="K52" i="19"/>
  <c r="J52" i="19"/>
  <c r="P52" i="19" s="1"/>
  <c r="I52" i="19"/>
  <c r="H52" i="19"/>
  <c r="G52" i="19"/>
  <c r="F52" i="19"/>
  <c r="C52" i="19"/>
  <c r="B52" i="19"/>
  <c r="S51" i="19"/>
  <c r="R51" i="19"/>
  <c r="Q51" i="19"/>
  <c r="P51" i="19"/>
  <c r="E51" i="19"/>
  <c r="U51" i="19" s="1"/>
  <c r="S50" i="19"/>
  <c r="R50" i="19"/>
  <c r="Q50" i="19"/>
  <c r="P50" i="19"/>
  <c r="E50" i="19"/>
  <c r="U50" i="19" s="1"/>
  <c r="S49" i="19"/>
  <c r="R49" i="19"/>
  <c r="Q49" i="19"/>
  <c r="P49" i="19"/>
  <c r="E49" i="19"/>
  <c r="U49" i="19" s="1"/>
  <c r="S48" i="19"/>
  <c r="R48" i="19"/>
  <c r="Q48" i="19"/>
  <c r="P48" i="19"/>
  <c r="E48" i="19"/>
  <c r="U48" i="19" s="1"/>
  <c r="S47" i="19"/>
  <c r="R47" i="19"/>
  <c r="Q47" i="19"/>
  <c r="P47" i="19"/>
  <c r="E47" i="19"/>
  <c r="S46" i="19"/>
  <c r="R46" i="19"/>
  <c r="Q46" i="19"/>
  <c r="P46" i="19"/>
  <c r="E46" i="19"/>
  <c r="U46" i="19"/>
  <c r="S45" i="19"/>
  <c r="R45" i="19"/>
  <c r="Q45" i="19"/>
  <c r="P45" i="19"/>
  <c r="E45" i="19"/>
  <c r="U45" i="19"/>
  <c r="S44" i="19"/>
  <c r="R44" i="19"/>
  <c r="Q44" i="19"/>
  <c r="P44" i="19"/>
  <c r="E44" i="19"/>
  <c r="T44" i="19" s="1"/>
  <c r="S43" i="19"/>
  <c r="R43" i="19"/>
  <c r="Q43" i="19"/>
  <c r="P43" i="19"/>
  <c r="T43" i="19"/>
  <c r="E43" i="19"/>
  <c r="U43" i="19" s="1"/>
  <c r="S42" i="19"/>
  <c r="R42" i="19"/>
  <c r="Q42" i="19"/>
  <c r="P42" i="19"/>
  <c r="E42" i="19"/>
  <c r="T42" i="19"/>
  <c r="S41" i="19"/>
  <c r="R41" i="19"/>
  <c r="Q41" i="19"/>
  <c r="P41" i="19"/>
  <c r="E41" i="19"/>
  <c r="U41" i="19" s="1"/>
  <c r="W39" i="19"/>
  <c r="V39" i="19"/>
  <c r="S39" i="19"/>
  <c r="O39" i="19"/>
  <c r="N39" i="19"/>
  <c r="M39" i="19"/>
  <c r="L39" i="19"/>
  <c r="K39" i="19"/>
  <c r="J39" i="19"/>
  <c r="I39" i="19"/>
  <c r="H39" i="19"/>
  <c r="R39" i="19" s="1"/>
  <c r="G39" i="19"/>
  <c r="F39" i="19"/>
  <c r="C39" i="19"/>
  <c r="E39" i="19" s="1"/>
  <c r="B39" i="19"/>
  <c r="S38" i="19"/>
  <c r="R38" i="19"/>
  <c r="Q38" i="19"/>
  <c r="P38" i="19"/>
  <c r="E38" i="19"/>
  <c r="U38" i="19"/>
  <c r="S37" i="19"/>
  <c r="R37" i="19"/>
  <c r="Q37" i="19"/>
  <c r="P37" i="19"/>
  <c r="E37" i="19"/>
  <c r="U37" i="19" s="1"/>
  <c r="S36" i="19"/>
  <c r="R36" i="19"/>
  <c r="Q36" i="19"/>
  <c r="P36" i="19"/>
  <c r="E36" i="19"/>
  <c r="U36" i="19" s="1"/>
  <c r="S35" i="19"/>
  <c r="R35" i="19"/>
  <c r="Q35" i="19"/>
  <c r="P35" i="19"/>
  <c r="E35" i="19"/>
  <c r="U35" i="19"/>
  <c r="S34" i="19"/>
  <c r="R34" i="19"/>
  <c r="Q34" i="19"/>
  <c r="P34" i="19"/>
  <c r="E34" i="19"/>
  <c r="W32" i="19"/>
  <c r="V32" i="19"/>
  <c r="O32" i="19"/>
  <c r="N32" i="19"/>
  <c r="M32" i="19"/>
  <c r="L32" i="19"/>
  <c r="K32" i="19"/>
  <c r="S32" i="19"/>
  <c r="J32" i="19"/>
  <c r="I32" i="19"/>
  <c r="H32" i="19"/>
  <c r="R32" i="19"/>
  <c r="G32" i="19"/>
  <c r="F32" i="19"/>
  <c r="C32" i="19"/>
  <c r="B32" i="19"/>
  <c r="S31" i="19"/>
  <c r="R31" i="19"/>
  <c r="Q31" i="19"/>
  <c r="P31" i="19"/>
  <c r="E31" i="19"/>
  <c r="U31" i="19" s="1"/>
  <c r="W29" i="19"/>
  <c r="V29" i="19"/>
  <c r="O29" i="19"/>
  <c r="N29" i="19"/>
  <c r="M29" i="19"/>
  <c r="L29" i="19"/>
  <c r="K29" i="19"/>
  <c r="J29" i="19"/>
  <c r="I29" i="19"/>
  <c r="S29" i="19"/>
  <c r="H29" i="19"/>
  <c r="R29" i="19" s="1"/>
  <c r="G29" i="19"/>
  <c r="F29" i="19"/>
  <c r="C29" i="19"/>
  <c r="B29" i="19"/>
  <c r="S28" i="19"/>
  <c r="R28" i="19"/>
  <c r="Q28" i="19"/>
  <c r="P28" i="19"/>
  <c r="E28" i="19"/>
  <c r="U28" i="19"/>
  <c r="U27" i="19"/>
  <c r="S27" i="19"/>
  <c r="R27" i="19"/>
  <c r="Q27" i="19"/>
  <c r="P27" i="19"/>
  <c r="E27" i="19"/>
  <c r="T27" i="19" s="1"/>
  <c r="U26" i="19"/>
  <c r="T26" i="19"/>
  <c r="S26" i="19"/>
  <c r="R26" i="19"/>
  <c r="Q26" i="19"/>
  <c r="P26" i="19"/>
  <c r="E26" i="19"/>
  <c r="S25" i="19"/>
  <c r="R25" i="19"/>
  <c r="Q25" i="19"/>
  <c r="P25" i="19"/>
  <c r="E25" i="19"/>
  <c r="U25" i="19"/>
  <c r="W23" i="19"/>
  <c r="V23" i="19"/>
  <c r="O23" i="19"/>
  <c r="N23" i="19"/>
  <c r="M23" i="19"/>
  <c r="L23" i="19"/>
  <c r="K23" i="19"/>
  <c r="J23" i="19"/>
  <c r="I23" i="19"/>
  <c r="S23" i="19" s="1"/>
  <c r="H23" i="19"/>
  <c r="G23" i="19"/>
  <c r="F23" i="19"/>
  <c r="C23" i="19"/>
  <c r="B23" i="19"/>
  <c r="E23" i="19" s="1"/>
  <c r="S22" i="19"/>
  <c r="R22" i="19"/>
  <c r="Q22" i="19"/>
  <c r="P22" i="19"/>
  <c r="E22" i="19"/>
  <c r="U22" i="19" s="1"/>
  <c r="S21" i="19"/>
  <c r="R21" i="19"/>
  <c r="Q21" i="19"/>
  <c r="P21" i="19"/>
  <c r="E21" i="19"/>
  <c r="U21" i="19"/>
  <c r="S20" i="19"/>
  <c r="R20" i="19"/>
  <c r="Q20" i="19"/>
  <c r="P20" i="19"/>
  <c r="E20" i="19"/>
  <c r="T20" i="19" s="1"/>
  <c r="S19" i="19"/>
  <c r="R19" i="19"/>
  <c r="Q19" i="19"/>
  <c r="P19" i="19"/>
  <c r="E19" i="19"/>
  <c r="U19" i="19"/>
  <c r="S18" i="19"/>
  <c r="R18" i="19"/>
  <c r="Q18" i="19"/>
  <c r="P18" i="19"/>
  <c r="E18" i="19"/>
  <c r="U18" i="19" s="1"/>
  <c r="S17" i="19"/>
  <c r="R17" i="19"/>
  <c r="Q17" i="19"/>
  <c r="P17" i="19"/>
  <c r="E17" i="19"/>
  <c r="U17" i="19" s="1"/>
  <c r="W15" i="19"/>
  <c r="V15" i="19"/>
  <c r="O15" i="19"/>
  <c r="N15" i="19"/>
  <c r="M15" i="19"/>
  <c r="L15" i="19"/>
  <c r="K15" i="19"/>
  <c r="J15" i="19"/>
  <c r="R15" i="19" s="1"/>
  <c r="I15" i="19"/>
  <c r="H15" i="19"/>
  <c r="G15" i="19"/>
  <c r="F15" i="19"/>
  <c r="C15" i="19"/>
  <c r="B15" i="19"/>
  <c r="E15" i="19" s="1"/>
  <c r="S14" i="19"/>
  <c r="R14" i="19"/>
  <c r="Q14" i="19"/>
  <c r="P14" i="19"/>
  <c r="E14" i="19"/>
  <c r="U14" i="19"/>
  <c r="S13" i="19"/>
  <c r="R13" i="19"/>
  <c r="Q13" i="19"/>
  <c r="P13" i="19"/>
  <c r="E13" i="19"/>
  <c r="T13" i="19" s="1"/>
  <c r="S12" i="19"/>
  <c r="R12" i="19"/>
  <c r="Q12" i="19"/>
  <c r="P12" i="19"/>
  <c r="E12" i="19"/>
  <c r="U12" i="19" s="1"/>
  <c r="S11" i="19"/>
  <c r="R11" i="19"/>
  <c r="Q11" i="19"/>
  <c r="P11" i="19"/>
  <c r="E11" i="19"/>
  <c r="U11" i="19" s="1"/>
  <c r="S10" i="19"/>
  <c r="R10" i="19"/>
  <c r="Q10" i="19"/>
  <c r="P10" i="19"/>
  <c r="E10" i="19"/>
  <c r="T9" i="19"/>
  <c r="S9" i="19"/>
  <c r="R9" i="19"/>
  <c r="Q9" i="19"/>
  <c r="P9" i="19"/>
  <c r="E9" i="19"/>
  <c r="U9" i="19" s="1"/>
  <c r="S90" i="18"/>
  <c r="R90" i="18"/>
  <c r="Q90" i="18"/>
  <c r="P90" i="18"/>
  <c r="E90" i="18"/>
  <c r="U90" i="18"/>
  <c r="S89" i="18"/>
  <c r="R89" i="18"/>
  <c r="Q89" i="18"/>
  <c r="P89" i="18"/>
  <c r="E89" i="18"/>
  <c r="U89" i="18" s="1"/>
  <c r="S88" i="18"/>
  <c r="R88" i="18"/>
  <c r="Q88" i="18"/>
  <c r="P88" i="18"/>
  <c r="E88" i="18"/>
  <c r="T88" i="18" s="1"/>
  <c r="S87" i="18"/>
  <c r="R87" i="18"/>
  <c r="Q87" i="18"/>
  <c r="P87" i="18"/>
  <c r="E87" i="18"/>
  <c r="T87" i="18" s="1"/>
  <c r="U87" i="18"/>
  <c r="S86" i="18"/>
  <c r="R86" i="18"/>
  <c r="Q86" i="18"/>
  <c r="P86" i="18"/>
  <c r="E86" i="18"/>
  <c r="U86" i="18" s="1"/>
  <c r="U85" i="18"/>
  <c r="T85" i="18"/>
  <c r="S85" i="18"/>
  <c r="R85" i="18"/>
  <c r="Q85" i="18"/>
  <c r="P85" i="18"/>
  <c r="E85" i="18"/>
  <c r="T84" i="18"/>
  <c r="S84" i="18"/>
  <c r="R84" i="18"/>
  <c r="Q84" i="18"/>
  <c r="P84" i="18"/>
  <c r="E84" i="18"/>
  <c r="U84" i="18" s="1"/>
  <c r="S83" i="18"/>
  <c r="R83" i="18"/>
  <c r="Q83" i="18"/>
  <c r="P83" i="18"/>
  <c r="E83" i="18"/>
  <c r="U83" i="18" s="1"/>
  <c r="W69" i="18"/>
  <c r="V69" i="18"/>
  <c r="O69" i="18"/>
  <c r="N69" i="18"/>
  <c r="M69" i="18"/>
  <c r="L69" i="18"/>
  <c r="K69" i="18"/>
  <c r="J69" i="18"/>
  <c r="I69" i="18"/>
  <c r="H69" i="18"/>
  <c r="G69" i="18"/>
  <c r="F69" i="18"/>
  <c r="C69" i="18"/>
  <c r="B69" i="18"/>
  <c r="E69" i="18" s="1"/>
  <c r="W68" i="18"/>
  <c r="V68" i="18"/>
  <c r="O68" i="18"/>
  <c r="N68" i="18"/>
  <c r="M68" i="18"/>
  <c r="L68" i="18"/>
  <c r="K68" i="18"/>
  <c r="Q68" i="18" s="1"/>
  <c r="J68" i="18"/>
  <c r="I68" i="18"/>
  <c r="H68" i="18"/>
  <c r="P68" i="18" s="1"/>
  <c r="G68" i="18"/>
  <c r="F68" i="18"/>
  <c r="C68" i="18"/>
  <c r="E68" i="18" s="1"/>
  <c r="B68" i="18"/>
  <c r="W67" i="18"/>
  <c r="V67" i="18"/>
  <c r="O67" i="18"/>
  <c r="N67" i="18"/>
  <c r="M67" i="18"/>
  <c r="L67" i="18"/>
  <c r="K67" i="18"/>
  <c r="J67" i="18"/>
  <c r="I67" i="18"/>
  <c r="S67" i="18" s="1"/>
  <c r="H67" i="18"/>
  <c r="P67" i="18" s="1"/>
  <c r="G67" i="18"/>
  <c r="F67" i="18"/>
  <c r="C67" i="18"/>
  <c r="E67" i="18" s="1"/>
  <c r="B67" i="18"/>
  <c r="S66" i="18"/>
  <c r="R66" i="18"/>
  <c r="Q66" i="18"/>
  <c r="P66" i="18"/>
  <c r="E66" i="18"/>
  <c r="W64" i="18"/>
  <c r="V64" i="18"/>
  <c r="O64" i="18"/>
  <c r="N64" i="18"/>
  <c r="M64" i="18"/>
  <c r="L64" i="18"/>
  <c r="K64" i="18"/>
  <c r="J64" i="18"/>
  <c r="I64" i="18"/>
  <c r="H64" i="18"/>
  <c r="G64" i="18"/>
  <c r="F64" i="18"/>
  <c r="C64" i="18"/>
  <c r="B64" i="18"/>
  <c r="W63" i="18"/>
  <c r="V63" i="18"/>
  <c r="O63" i="18"/>
  <c r="N63" i="18"/>
  <c r="M63" i="18"/>
  <c r="L63" i="18"/>
  <c r="K63" i="18"/>
  <c r="J63" i="18"/>
  <c r="I63" i="18"/>
  <c r="Q63" i="18"/>
  <c r="H63" i="18"/>
  <c r="R63" i="18" s="1"/>
  <c r="G63" i="18"/>
  <c r="F63" i="18"/>
  <c r="C63" i="18"/>
  <c r="B63" i="18"/>
  <c r="S62" i="18"/>
  <c r="R62" i="18"/>
  <c r="Q62" i="18"/>
  <c r="P62" i="18"/>
  <c r="E62" i="18"/>
  <c r="U62" i="18"/>
  <c r="S61" i="18"/>
  <c r="R61" i="18"/>
  <c r="Q61" i="18"/>
  <c r="P61" i="18"/>
  <c r="E61" i="18"/>
  <c r="U61" i="18" s="1"/>
  <c r="S60" i="18"/>
  <c r="R60" i="18"/>
  <c r="Q60" i="18"/>
  <c r="P60" i="18"/>
  <c r="E60" i="18"/>
  <c r="U60" i="18" s="1"/>
  <c r="W58" i="18"/>
  <c r="V58" i="18"/>
  <c r="O58" i="18"/>
  <c r="N58" i="18"/>
  <c r="M58" i="18"/>
  <c r="L58" i="18"/>
  <c r="K58" i="18"/>
  <c r="J58" i="18"/>
  <c r="I58" i="18"/>
  <c r="H58" i="18"/>
  <c r="G58" i="18"/>
  <c r="F58" i="18"/>
  <c r="C58" i="18"/>
  <c r="B58" i="18"/>
  <c r="S57" i="18"/>
  <c r="R57" i="18"/>
  <c r="Q57" i="18"/>
  <c r="P57" i="18"/>
  <c r="E57" i="18"/>
  <c r="U57" i="18" s="1"/>
  <c r="S56" i="18"/>
  <c r="R56" i="18"/>
  <c r="Q56" i="18"/>
  <c r="P56" i="18"/>
  <c r="E56" i="18"/>
  <c r="U56" i="18"/>
  <c r="S55" i="18"/>
  <c r="R55" i="18"/>
  <c r="Q55" i="18"/>
  <c r="P55" i="18"/>
  <c r="E55" i="18"/>
  <c r="U55" i="18" s="1"/>
  <c r="S54" i="18"/>
  <c r="R54" i="18"/>
  <c r="Q54" i="18"/>
  <c r="P54" i="18"/>
  <c r="E54" i="18"/>
  <c r="T54" i="18"/>
  <c r="W52" i="18"/>
  <c r="V52" i="18"/>
  <c r="O52" i="18"/>
  <c r="N52" i="18"/>
  <c r="M52" i="18"/>
  <c r="L52" i="18"/>
  <c r="K52" i="18"/>
  <c r="J52" i="18"/>
  <c r="I52" i="18"/>
  <c r="H52" i="18"/>
  <c r="P52" i="18" s="1"/>
  <c r="G52" i="18"/>
  <c r="F52" i="18"/>
  <c r="C52" i="18"/>
  <c r="B52" i="18"/>
  <c r="E52" i="18"/>
  <c r="S51" i="18"/>
  <c r="R51" i="18"/>
  <c r="Q51" i="18"/>
  <c r="P51" i="18"/>
  <c r="E51" i="18"/>
  <c r="U51" i="18" s="1"/>
  <c r="S50" i="18"/>
  <c r="R50" i="18"/>
  <c r="Q50" i="18"/>
  <c r="P50" i="18"/>
  <c r="E50" i="18"/>
  <c r="T50" i="18"/>
  <c r="S49" i="18"/>
  <c r="R49" i="18"/>
  <c r="Q49" i="18"/>
  <c r="P49" i="18"/>
  <c r="E49" i="18"/>
  <c r="U49" i="18" s="1"/>
  <c r="S48" i="18"/>
  <c r="R48" i="18"/>
  <c r="Q48" i="18"/>
  <c r="P48" i="18"/>
  <c r="E48" i="18"/>
  <c r="U48" i="18"/>
  <c r="U47" i="18"/>
  <c r="S47" i="18"/>
  <c r="R47" i="18"/>
  <c r="Q47" i="18"/>
  <c r="P47" i="18"/>
  <c r="E47" i="18"/>
  <c r="T47" i="18" s="1"/>
  <c r="S46" i="18"/>
  <c r="R46" i="18"/>
  <c r="Q46" i="18"/>
  <c r="P46" i="18"/>
  <c r="E46" i="18"/>
  <c r="T46" i="18" s="1"/>
  <c r="S45" i="18"/>
  <c r="R45" i="18"/>
  <c r="Q45" i="18"/>
  <c r="P45" i="18"/>
  <c r="E45" i="18"/>
  <c r="U45" i="18"/>
  <c r="S44" i="18"/>
  <c r="R44" i="18"/>
  <c r="Q44" i="18"/>
  <c r="P44" i="18"/>
  <c r="E44" i="18"/>
  <c r="U44" i="18" s="1"/>
  <c r="S43" i="18"/>
  <c r="R43" i="18"/>
  <c r="Q43" i="18"/>
  <c r="P43" i="18"/>
  <c r="E43" i="18"/>
  <c r="U42" i="18"/>
  <c r="T42" i="18"/>
  <c r="S42" i="18"/>
  <c r="R42" i="18"/>
  <c r="Q42" i="18"/>
  <c r="P42" i="18"/>
  <c r="E42" i="18"/>
  <c r="S41" i="18"/>
  <c r="R41" i="18"/>
  <c r="Q41" i="18"/>
  <c r="P41" i="18"/>
  <c r="E41" i="18"/>
  <c r="U41" i="18"/>
  <c r="W39" i="18"/>
  <c r="V39" i="18"/>
  <c r="O39" i="18"/>
  <c r="N39" i="18"/>
  <c r="M39" i="18"/>
  <c r="L39" i="18"/>
  <c r="K39" i="18"/>
  <c r="J39" i="18"/>
  <c r="I39" i="18"/>
  <c r="S39" i="18" s="1"/>
  <c r="H39" i="18"/>
  <c r="G39" i="18"/>
  <c r="F39" i="18"/>
  <c r="C39" i="18"/>
  <c r="B39" i="18"/>
  <c r="E39" i="18" s="1"/>
  <c r="S38" i="18"/>
  <c r="R38" i="18"/>
  <c r="Q38" i="18"/>
  <c r="P38" i="18"/>
  <c r="E38" i="18"/>
  <c r="U38" i="18" s="1"/>
  <c r="S37" i="18"/>
  <c r="R37" i="18"/>
  <c r="Q37" i="18"/>
  <c r="P37" i="18"/>
  <c r="E37" i="18"/>
  <c r="U37" i="18"/>
  <c r="U36" i="18"/>
  <c r="T36" i="18"/>
  <c r="S36" i="18"/>
  <c r="R36" i="18"/>
  <c r="Q36" i="18"/>
  <c r="P36" i="18"/>
  <c r="E36" i="18"/>
  <c r="S35" i="18"/>
  <c r="R35" i="18"/>
  <c r="Q35" i="18"/>
  <c r="P35" i="18"/>
  <c r="E35" i="18"/>
  <c r="S34" i="18"/>
  <c r="R34" i="18"/>
  <c r="Q34" i="18"/>
  <c r="P34" i="18"/>
  <c r="E34" i="18"/>
  <c r="W32" i="18"/>
  <c r="V32" i="18"/>
  <c r="O32" i="18"/>
  <c r="N32" i="18"/>
  <c r="M32" i="18"/>
  <c r="L32" i="18"/>
  <c r="K32" i="18"/>
  <c r="J32" i="18"/>
  <c r="I32" i="18"/>
  <c r="H32" i="18"/>
  <c r="G32" i="18"/>
  <c r="F32" i="18"/>
  <c r="C32" i="18"/>
  <c r="B32" i="18"/>
  <c r="E32" i="18"/>
  <c r="S31" i="18"/>
  <c r="R31" i="18"/>
  <c r="Q31" i="18"/>
  <c r="P31" i="18"/>
  <c r="E31" i="18"/>
  <c r="U31" i="18" s="1"/>
  <c r="W29" i="18"/>
  <c r="V29" i="18"/>
  <c r="O29" i="18"/>
  <c r="N29" i="18"/>
  <c r="M29" i="18"/>
  <c r="L29" i="18"/>
  <c r="K29" i="18"/>
  <c r="J29" i="18"/>
  <c r="I29" i="18"/>
  <c r="S29" i="18"/>
  <c r="H29" i="18"/>
  <c r="G29" i="18"/>
  <c r="F29" i="18"/>
  <c r="C29" i="18"/>
  <c r="B29" i="18"/>
  <c r="E29" i="18" s="1"/>
  <c r="S28" i="18"/>
  <c r="R28" i="18"/>
  <c r="Q28" i="18"/>
  <c r="P28" i="18"/>
  <c r="E28" i="18"/>
  <c r="T28" i="18" s="1"/>
  <c r="U28" i="18"/>
  <c r="S27" i="18"/>
  <c r="R27" i="18"/>
  <c r="Q27" i="18"/>
  <c r="P27" i="18"/>
  <c r="E27" i="18"/>
  <c r="U27" i="18" s="1"/>
  <c r="S26" i="18"/>
  <c r="R26" i="18"/>
  <c r="Q26" i="18"/>
  <c r="P26" i="18"/>
  <c r="E26" i="18"/>
  <c r="U26" i="18" s="1"/>
  <c r="S25" i="18"/>
  <c r="R25" i="18"/>
  <c r="Q25" i="18"/>
  <c r="P25" i="18"/>
  <c r="E25" i="18"/>
  <c r="T25" i="18"/>
  <c r="W23" i="18"/>
  <c r="V23" i="18"/>
  <c r="O23" i="18"/>
  <c r="N23" i="18"/>
  <c r="M23" i="18"/>
  <c r="L23" i="18"/>
  <c r="K23" i="18"/>
  <c r="J23" i="18"/>
  <c r="I23" i="18"/>
  <c r="H23" i="18"/>
  <c r="P23" i="18" s="1"/>
  <c r="G23" i="18"/>
  <c r="F23" i="18"/>
  <c r="C23" i="18"/>
  <c r="B23" i="18"/>
  <c r="E23" i="18"/>
  <c r="S22" i="18"/>
  <c r="R22" i="18"/>
  <c r="Q22" i="18"/>
  <c r="P22" i="18"/>
  <c r="E22" i="18"/>
  <c r="U22" i="18" s="1"/>
  <c r="S21" i="18"/>
  <c r="R21" i="18"/>
  <c r="Q21" i="18"/>
  <c r="P21" i="18"/>
  <c r="E21" i="18"/>
  <c r="U21" i="18" s="1"/>
  <c r="S20" i="18"/>
  <c r="R20" i="18"/>
  <c r="Q20" i="18"/>
  <c r="P20" i="18"/>
  <c r="E20" i="18"/>
  <c r="U20" i="18" s="1"/>
  <c r="S19" i="18"/>
  <c r="R19" i="18"/>
  <c r="Q19" i="18"/>
  <c r="P19" i="18"/>
  <c r="E19" i="18"/>
  <c r="T19" i="18"/>
  <c r="S18" i="18"/>
  <c r="R18" i="18"/>
  <c r="Q18" i="18"/>
  <c r="P18" i="18"/>
  <c r="E18" i="18"/>
  <c r="U18" i="18" s="1"/>
  <c r="S17" i="18"/>
  <c r="R17" i="18"/>
  <c r="Q17" i="18"/>
  <c r="P17" i="18"/>
  <c r="E17" i="18"/>
  <c r="U17" i="18"/>
  <c r="W15" i="18"/>
  <c r="V15" i="18"/>
  <c r="O15" i="18"/>
  <c r="N15" i="18"/>
  <c r="M15" i="18"/>
  <c r="L15" i="18"/>
  <c r="K15" i="18"/>
  <c r="J15" i="18"/>
  <c r="I15" i="18"/>
  <c r="H15" i="18"/>
  <c r="G15" i="18"/>
  <c r="F15" i="18"/>
  <c r="C15" i="18"/>
  <c r="B15" i="18"/>
  <c r="S14" i="18"/>
  <c r="R14" i="18"/>
  <c r="Q14" i="18"/>
  <c r="P14" i="18"/>
  <c r="E14" i="18"/>
  <c r="U14" i="18"/>
  <c r="S13" i="18"/>
  <c r="R13" i="18"/>
  <c r="Q13" i="18"/>
  <c r="P13" i="18"/>
  <c r="E13" i="18"/>
  <c r="U13" i="18"/>
  <c r="U12" i="18"/>
  <c r="T12" i="18"/>
  <c r="S12" i="18"/>
  <c r="R12" i="18"/>
  <c r="Q12" i="18"/>
  <c r="P12" i="18"/>
  <c r="E12" i="18"/>
  <c r="S11" i="18"/>
  <c r="R11" i="18"/>
  <c r="Q11" i="18"/>
  <c r="P11" i="18"/>
  <c r="E11" i="18"/>
  <c r="T11" i="18" s="1"/>
  <c r="S10" i="18"/>
  <c r="R10" i="18"/>
  <c r="Q10" i="18"/>
  <c r="P10" i="18"/>
  <c r="E10" i="18"/>
  <c r="S9" i="18"/>
  <c r="R9" i="18"/>
  <c r="Q9" i="18"/>
  <c r="P9" i="18"/>
  <c r="E9" i="18"/>
  <c r="S90" i="17"/>
  <c r="R90" i="17"/>
  <c r="Q90" i="17"/>
  <c r="P90" i="17"/>
  <c r="E90" i="17"/>
  <c r="U90" i="17" s="1"/>
  <c r="S89" i="17"/>
  <c r="R89" i="17"/>
  <c r="Q89" i="17"/>
  <c r="P89" i="17"/>
  <c r="E89" i="17"/>
  <c r="U89" i="17" s="1"/>
  <c r="S88" i="17"/>
  <c r="R88" i="17"/>
  <c r="Q88" i="17"/>
  <c r="P88" i="17"/>
  <c r="E88" i="17"/>
  <c r="U88" i="17"/>
  <c r="T87" i="17"/>
  <c r="S87" i="17"/>
  <c r="R87" i="17"/>
  <c r="Q87" i="17"/>
  <c r="P87" i="17"/>
  <c r="E87" i="17"/>
  <c r="U87" i="17"/>
  <c r="S86" i="17"/>
  <c r="R86" i="17"/>
  <c r="Q86" i="17"/>
  <c r="P86" i="17"/>
  <c r="E86" i="17"/>
  <c r="U86" i="17"/>
  <c r="S85" i="17"/>
  <c r="R85" i="17"/>
  <c r="Q85" i="17"/>
  <c r="P85" i="17"/>
  <c r="E85" i="17"/>
  <c r="T85" i="17" s="1"/>
  <c r="S84" i="17"/>
  <c r="R84" i="17"/>
  <c r="Q84" i="17"/>
  <c r="P84" i="17"/>
  <c r="E84" i="17"/>
  <c r="U84" i="17"/>
  <c r="S83" i="17"/>
  <c r="R83" i="17"/>
  <c r="Q83" i="17"/>
  <c r="P83" i="17"/>
  <c r="E83" i="17"/>
  <c r="T83" i="17" s="1"/>
  <c r="W69" i="17"/>
  <c r="V69" i="17"/>
  <c r="O69" i="17"/>
  <c r="N69" i="17"/>
  <c r="M69" i="17"/>
  <c r="L69" i="17"/>
  <c r="K69" i="17"/>
  <c r="J69" i="17"/>
  <c r="I69" i="17"/>
  <c r="H69" i="17"/>
  <c r="G69" i="17"/>
  <c r="F69" i="17"/>
  <c r="C69" i="17"/>
  <c r="B69" i="17"/>
  <c r="W68" i="17"/>
  <c r="V68" i="17"/>
  <c r="O68" i="17"/>
  <c r="N68" i="17"/>
  <c r="M68" i="17"/>
  <c r="Q68" i="17" s="1"/>
  <c r="L68" i="17"/>
  <c r="K68" i="17"/>
  <c r="J68" i="17"/>
  <c r="I68" i="17"/>
  <c r="H68" i="17"/>
  <c r="R68" i="17" s="1"/>
  <c r="G68" i="17"/>
  <c r="F68" i="17"/>
  <c r="C68" i="17"/>
  <c r="E68" i="17" s="1"/>
  <c r="B68" i="17"/>
  <c r="W67" i="17"/>
  <c r="V67" i="17"/>
  <c r="O67" i="17"/>
  <c r="Q67" i="17" s="1"/>
  <c r="N67" i="17"/>
  <c r="M67" i="17"/>
  <c r="L67" i="17"/>
  <c r="K67" i="17"/>
  <c r="J67" i="17"/>
  <c r="I67" i="17"/>
  <c r="H67" i="17"/>
  <c r="R67" i="17" s="1"/>
  <c r="G67" i="17"/>
  <c r="F67" i="17"/>
  <c r="C67" i="17"/>
  <c r="B67" i="17"/>
  <c r="S66" i="17"/>
  <c r="R66" i="17"/>
  <c r="Q66" i="17"/>
  <c r="U66" i="17" s="1"/>
  <c r="P66" i="17"/>
  <c r="E66" i="17"/>
  <c r="W64" i="17"/>
  <c r="V64" i="17"/>
  <c r="O64" i="17"/>
  <c r="N64" i="17"/>
  <c r="M64" i="17"/>
  <c r="L64" i="17"/>
  <c r="K64" i="17"/>
  <c r="J64" i="17"/>
  <c r="I64" i="17"/>
  <c r="H64" i="17"/>
  <c r="G64" i="17"/>
  <c r="F64" i="17"/>
  <c r="C64" i="17"/>
  <c r="B64" i="17"/>
  <c r="W63" i="17"/>
  <c r="V63" i="17"/>
  <c r="S63" i="17"/>
  <c r="O63" i="17"/>
  <c r="N63" i="17"/>
  <c r="M63" i="17"/>
  <c r="L63" i="17"/>
  <c r="K63" i="17"/>
  <c r="J63" i="17"/>
  <c r="I63" i="17"/>
  <c r="H63" i="17"/>
  <c r="R63" i="17" s="1"/>
  <c r="G63" i="17"/>
  <c r="F63" i="17"/>
  <c r="C63" i="17"/>
  <c r="B63" i="17"/>
  <c r="E63" i="17" s="1"/>
  <c r="S62" i="17"/>
  <c r="R62" i="17"/>
  <c r="Q62" i="17"/>
  <c r="P62" i="17"/>
  <c r="E62" i="17"/>
  <c r="S61" i="17"/>
  <c r="R61" i="17"/>
  <c r="Q61" i="17"/>
  <c r="P61" i="17"/>
  <c r="E61" i="17"/>
  <c r="T61" i="17" s="1"/>
  <c r="S60" i="17"/>
  <c r="R60" i="17"/>
  <c r="Q60" i="17"/>
  <c r="P60" i="17"/>
  <c r="E60" i="17"/>
  <c r="U60" i="17" s="1"/>
  <c r="W58" i="17"/>
  <c r="V58" i="17"/>
  <c r="O58" i="17"/>
  <c r="N58" i="17"/>
  <c r="M58" i="17"/>
  <c r="L58" i="17"/>
  <c r="K58" i="17"/>
  <c r="J58" i="17"/>
  <c r="I58" i="17"/>
  <c r="S58" i="17" s="1"/>
  <c r="H58" i="17"/>
  <c r="G58" i="17"/>
  <c r="F58" i="17"/>
  <c r="C58" i="17"/>
  <c r="B58" i="17"/>
  <c r="S57" i="17"/>
  <c r="R57" i="17"/>
  <c r="Q57" i="17"/>
  <c r="P57" i="17"/>
  <c r="E57" i="17"/>
  <c r="U57" i="17"/>
  <c r="U56" i="17"/>
  <c r="S56" i="17"/>
  <c r="R56" i="17"/>
  <c r="Q56" i="17"/>
  <c r="P56" i="17"/>
  <c r="E56" i="17"/>
  <c r="T56" i="17"/>
  <c r="S55" i="17"/>
  <c r="R55" i="17"/>
  <c r="Q55" i="17"/>
  <c r="P55" i="17"/>
  <c r="E55" i="17"/>
  <c r="U55" i="17" s="1"/>
  <c r="S54" i="17"/>
  <c r="R54" i="17"/>
  <c r="Q54" i="17"/>
  <c r="P54" i="17"/>
  <c r="E54" i="17"/>
  <c r="T54" i="17" s="1"/>
  <c r="W52" i="17"/>
  <c r="V52" i="17"/>
  <c r="O52" i="17"/>
  <c r="N52" i="17"/>
  <c r="M52" i="17"/>
  <c r="L52" i="17"/>
  <c r="P52" i="17" s="1"/>
  <c r="K52" i="17"/>
  <c r="J52" i="17"/>
  <c r="I52" i="17"/>
  <c r="Q52" i="17" s="1"/>
  <c r="H52" i="17"/>
  <c r="G52" i="17"/>
  <c r="F52" i="17"/>
  <c r="C52" i="17"/>
  <c r="B52" i="17"/>
  <c r="S51" i="17"/>
  <c r="R51" i="17"/>
  <c r="Q51" i="17"/>
  <c r="P51" i="17"/>
  <c r="E51" i="17"/>
  <c r="T51" i="17"/>
  <c r="S50" i="17"/>
  <c r="R50" i="17"/>
  <c r="Q50" i="17"/>
  <c r="P50" i="17"/>
  <c r="E50" i="17"/>
  <c r="S49" i="17"/>
  <c r="R49" i="17"/>
  <c r="Q49" i="17"/>
  <c r="P49" i="17"/>
  <c r="E49" i="17"/>
  <c r="U49" i="17"/>
  <c r="S48" i="17"/>
  <c r="R48" i="17"/>
  <c r="Q48" i="17"/>
  <c r="P48" i="17"/>
  <c r="E48" i="17"/>
  <c r="U48" i="17"/>
  <c r="S47" i="17"/>
  <c r="R47" i="17"/>
  <c r="Q47" i="17"/>
  <c r="P47" i="17"/>
  <c r="E47" i="17"/>
  <c r="T47" i="17" s="1"/>
  <c r="S46" i="17"/>
  <c r="R46" i="17"/>
  <c r="Q46" i="17"/>
  <c r="P46" i="17"/>
  <c r="E46" i="17"/>
  <c r="U46" i="17"/>
  <c r="S45" i="17"/>
  <c r="R45" i="17"/>
  <c r="Q45" i="17"/>
  <c r="P45" i="17"/>
  <c r="E45" i="17"/>
  <c r="T45" i="17"/>
  <c r="T44" i="17"/>
  <c r="S44" i="17"/>
  <c r="R44" i="17"/>
  <c r="Q44" i="17"/>
  <c r="P44" i="17"/>
  <c r="E44" i="17"/>
  <c r="U44" i="17" s="1"/>
  <c r="S43" i="17"/>
  <c r="R43" i="17"/>
  <c r="Q43" i="17"/>
  <c r="P43" i="17"/>
  <c r="E43" i="17"/>
  <c r="T43" i="17"/>
  <c r="U42" i="17"/>
  <c r="S42" i="17"/>
  <c r="R42" i="17"/>
  <c r="Q42" i="17"/>
  <c r="P42" i="17"/>
  <c r="E42" i="17"/>
  <c r="T42" i="17" s="1"/>
  <c r="S41" i="17"/>
  <c r="R41" i="17"/>
  <c r="Q41" i="17"/>
  <c r="P41" i="17"/>
  <c r="E41" i="17"/>
  <c r="U41" i="17"/>
  <c r="W39" i="17"/>
  <c r="V39" i="17"/>
  <c r="O39" i="17"/>
  <c r="N39" i="17"/>
  <c r="M39" i="17"/>
  <c r="L39" i="17"/>
  <c r="K39" i="17"/>
  <c r="J39" i="17"/>
  <c r="I39" i="17"/>
  <c r="H39" i="17"/>
  <c r="G39" i="17"/>
  <c r="F39" i="17"/>
  <c r="C39" i="17"/>
  <c r="B39" i="17"/>
  <c r="E39" i="17" s="1"/>
  <c r="S38" i="17"/>
  <c r="R38" i="17"/>
  <c r="Q38" i="17"/>
  <c r="P38" i="17"/>
  <c r="E38" i="17"/>
  <c r="T38" i="17" s="1"/>
  <c r="S37" i="17"/>
  <c r="R37" i="17"/>
  <c r="Q37" i="17"/>
  <c r="P37" i="17"/>
  <c r="E37" i="17"/>
  <c r="T37" i="17" s="1"/>
  <c r="U37" i="17"/>
  <c r="S36" i="17"/>
  <c r="R36" i="17"/>
  <c r="Q36" i="17"/>
  <c r="P36" i="17"/>
  <c r="E36" i="17"/>
  <c r="T36" i="17" s="1"/>
  <c r="S35" i="17"/>
  <c r="R35" i="17"/>
  <c r="Q35" i="17"/>
  <c r="P35" i="17"/>
  <c r="E35" i="17"/>
  <c r="S34" i="17"/>
  <c r="R34" i="17"/>
  <c r="Q34" i="17"/>
  <c r="P34" i="17"/>
  <c r="E34" i="17"/>
  <c r="W32" i="17"/>
  <c r="V32" i="17"/>
  <c r="O32" i="17"/>
  <c r="N32" i="17"/>
  <c r="M32" i="17"/>
  <c r="L32" i="17"/>
  <c r="K32" i="17"/>
  <c r="J32" i="17"/>
  <c r="I32" i="17"/>
  <c r="H32" i="17"/>
  <c r="R32" i="17" s="1"/>
  <c r="G32" i="17"/>
  <c r="F32" i="17"/>
  <c r="C32" i="17"/>
  <c r="B32" i="17"/>
  <c r="E32" i="17"/>
  <c r="S31" i="17"/>
  <c r="R31" i="17"/>
  <c r="Q31" i="17"/>
  <c r="P31" i="17"/>
  <c r="E31" i="17"/>
  <c r="W29" i="17"/>
  <c r="V29" i="17"/>
  <c r="O29" i="17"/>
  <c r="N29" i="17"/>
  <c r="M29" i="17"/>
  <c r="L29" i="17"/>
  <c r="K29" i="17"/>
  <c r="J29" i="17"/>
  <c r="I29" i="17"/>
  <c r="S29" i="17"/>
  <c r="H29" i="17"/>
  <c r="G29" i="17"/>
  <c r="F29" i="17"/>
  <c r="C29" i="17"/>
  <c r="E29" i="17"/>
  <c r="B29" i="17"/>
  <c r="S28" i="17"/>
  <c r="R28" i="17"/>
  <c r="Q28" i="17"/>
  <c r="P28" i="17"/>
  <c r="E28" i="17"/>
  <c r="T28" i="17"/>
  <c r="T27" i="17"/>
  <c r="S27" i="17"/>
  <c r="R27" i="17"/>
  <c r="Q27" i="17"/>
  <c r="P27" i="17"/>
  <c r="E27" i="17"/>
  <c r="U27" i="17"/>
  <c r="S26" i="17"/>
  <c r="R26" i="17"/>
  <c r="Q26" i="17"/>
  <c r="P26" i="17"/>
  <c r="E26" i="17"/>
  <c r="T26" i="17"/>
  <c r="S25" i="17"/>
  <c r="R25" i="17"/>
  <c r="Q25" i="17"/>
  <c r="P25" i="17"/>
  <c r="E25" i="17"/>
  <c r="U25" i="17" s="1"/>
  <c r="W23" i="17"/>
  <c r="V23" i="17"/>
  <c r="O23" i="17"/>
  <c r="N23" i="17"/>
  <c r="M23" i="17"/>
  <c r="L23" i="17"/>
  <c r="K23" i="17"/>
  <c r="J23" i="17"/>
  <c r="I23" i="17"/>
  <c r="S23" i="17" s="1"/>
  <c r="H23" i="17"/>
  <c r="R23" i="17"/>
  <c r="G23" i="17"/>
  <c r="F23" i="17"/>
  <c r="C23" i="17"/>
  <c r="B23" i="17"/>
  <c r="E23" i="17" s="1"/>
  <c r="S22" i="17"/>
  <c r="R22" i="17"/>
  <c r="Q22" i="17"/>
  <c r="P22" i="17"/>
  <c r="E22" i="17"/>
  <c r="T22" i="17" s="1"/>
  <c r="S21" i="17"/>
  <c r="R21" i="17"/>
  <c r="Q21" i="17"/>
  <c r="P21" i="17"/>
  <c r="E21" i="17"/>
  <c r="T21" i="17"/>
  <c r="S20" i="17"/>
  <c r="R20" i="17"/>
  <c r="Q20" i="17"/>
  <c r="P20" i="17"/>
  <c r="E20" i="17"/>
  <c r="U20" i="17"/>
  <c r="S19" i="17"/>
  <c r="R19" i="17"/>
  <c r="Q19" i="17"/>
  <c r="P19" i="17"/>
  <c r="E19" i="17"/>
  <c r="T19" i="17"/>
  <c r="S18" i="17"/>
  <c r="R18" i="17"/>
  <c r="Q18" i="17"/>
  <c r="P18" i="17"/>
  <c r="E18" i="17"/>
  <c r="U18" i="17" s="1"/>
  <c r="S17" i="17"/>
  <c r="R17" i="17"/>
  <c r="Q17" i="17"/>
  <c r="P17" i="17"/>
  <c r="E17" i="17"/>
  <c r="W15" i="17"/>
  <c r="V15" i="17"/>
  <c r="O15" i="17"/>
  <c r="N15" i="17"/>
  <c r="M15" i="17"/>
  <c r="L15" i="17"/>
  <c r="K15" i="17"/>
  <c r="S15" i="17" s="1"/>
  <c r="J15" i="17"/>
  <c r="I15" i="17"/>
  <c r="H15" i="17"/>
  <c r="G15" i="17"/>
  <c r="F15" i="17"/>
  <c r="C15" i="17"/>
  <c r="E15" i="17" s="1"/>
  <c r="B15" i="17"/>
  <c r="S14" i="17"/>
  <c r="R14" i="17"/>
  <c r="Q14" i="17"/>
  <c r="P14" i="17"/>
  <c r="E14" i="17"/>
  <c r="T14" i="17"/>
  <c r="S13" i="17"/>
  <c r="R13" i="17"/>
  <c r="Q13" i="17"/>
  <c r="P13" i="17"/>
  <c r="E13" i="17"/>
  <c r="U13" i="17"/>
  <c r="S12" i="17"/>
  <c r="R12" i="17"/>
  <c r="Q12" i="17"/>
  <c r="P12" i="17"/>
  <c r="E12" i="17"/>
  <c r="T12" i="17"/>
  <c r="S11" i="17"/>
  <c r="R11" i="17"/>
  <c r="Q11" i="17"/>
  <c r="P11" i="17"/>
  <c r="E11" i="17"/>
  <c r="U11" i="17" s="1"/>
  <c r="S10" i="17"/>
  <c r="R10" i="17"/>
  <c r="Q10" i="17"/>
  <c r="P10" i="17"/>
  <c r="E10" i="17"/>
  <c r="U10" i="17"/>
  <c r="S9" i="17"/>
  <c r="R9" i="17"/>
  <c r="Q9" i="17"/>
  <c r="P9" i="17"/>
  <c r="E9" i="17"/>
  <c r="T9" i="17" s="1"/>
  <c r="S90" i="16"/>
  <c r="R90" i="16"/>
  <c r="Q90" i="16"/>
  <c r="P90" i="16"/>
  <c r="E90" i="16"/>
  <c r="U90" i="16" s="1"/>
  <c r="S89" i="16"/>
  <c r="R89" i="16"/>
  <c r="Q89" i="16"/>
  <c r="P89" i="16"/>
  <c r="E89" i="16"/>
  <c r="T89" i="16" s="1"/>
  <c r="U89" i="16"/>
  <c r="S88" i="16"/>
  <c r="R88" i="16"/>
  <c r="Q88" i="16"/>
  <c r="P88" i="16"/>
  <c r="E88" i="16"/>
  <c r="T88" i="16" s="1"/>
  <c r="S87" i="16"/>
  <c r="R87" i="16"/>
  <c r="Q87" i="16"/>
  <c r="P87" i="16"/>
  <c r="E87" i="16"/>
  <c r="S86" i="16"/>
  <c r="R86" i="16"/>
  <c r="Q86" i="16"/>
  <c r="P86" i="16"/>
  <c r="E86" i="16"/>
  <c r="S85" i="16"/>
  <c r="R85" i="16"/>
  <c r="Q85" i="16"/>
  <c r="P85" i="16"/>
  <c r="E85" i="16"/>
  <c r="U85" i="16"/>
  <c r="U84" i="16"/>
  <c r="S84" i="16"/>
  <c r="R84" i="16"/>
  <c r="Q84" i="16"/>
  <c r="P84" i="16"/>
  <c r="E84" i="16"/>
  <c r="T84" i="16" s="1"/>
  <c r="S83" i="16"/>
  <c r="R83" i="16"/>
  <c r="Q83" i="16"/>
  <c r="P83" i="16"/>
  <c r="E83" i="16"/>
  <c r="T83" i="16"/>
  <c r="W69" i="16"/>
  <c r="V69" i="16"/>
  <c r="O69" i="16"/>
  <c r="N69" i="16"/>
  <c r="M69" i="16"/>
  <c r="L69" i="16"/>
  <c r="K69" i="16"/>
  <c r="J69" i="16"/>
  <c r="I69" i="16"/>
  <c r="S69" i="16" s="1"/>
  <c r="H69" i="16"/>
  <c r="G69" i="16"/>
  <c r="F69" i="16"/>
  <c r="C69" i="16"/>
  <c r="B69" i="16"/>
  <c r="W68" i="16"/>
  <c r="V68" i="16"/>
  <c r="O68" i="16"/>
  <c r="N68" i="16"/>
  <c r="M68" i="16"/>
  <c r="L68" i="16"/>
  <c r="K68" i="16"/>
  <c r="J68" i="16"/>
  <c r="I68" i="16"/>
  <c r="H68" i="16"/>
  <c r="G68" i="16"/>
  <c r="F68" i="16"/>
  <c r="C68" i="16"/>
  <c r="B68" i="16"/>
  <c r="W67" i="16"/>
  <c r="V67" i="16"/>
  <c r="O67" i="16"/>
  <c r="N67" i="16"/>
  <c r="M67" i="16"/>
  <c r="L67" i="16"/>
  <c r="K67" i="16"/>
  <c r="J67" i="16"/>
  <c r="I67" i="16"/>
  <c r="H67" i="16"/>
  <c r="R67" i="16" s="1"/>
  <c r="G67" i="16"/>
  <c r="F67" i="16"/>
  <c r="C67" i="16"/>
  <c r="E67" i="16" s="1"/>
  <c r="B67" i="16"/>
  <c r="S66" i="16"/>
  <c r="R66" i="16"/>
  <c r="Q66" i="16"/>
  <c r="P66" i="16"/>
  <c r="E66" i="16"/>
  <c r="U66" i="16"/>
  <c r="W64" i="16"/>
  <c r="V64" i="16"/>
  <c r="O64" i="16"/>
  <c r="N64" i="16"/>
  <c r="M64" i="16"/>
  <c r="L64" i="16"/>
  <c r="K64" i="16"/>
  <c r="J64" i="16"/>
  <c r="I64" i="16"/>
  <c r="H64" i="16"/>
  <c r="G64" i="16"/>
  <c r="F64" i="16"/>
  <c r="C64" i="16"/>
  <c r="B64" i="16"/>
  <c r="W63" i="16"/>
  <c r="V63" i="16"/>
  <c r="O63" i="16"/>
  <c r="N63" i="16"/>
  <c r="M63" i="16"/>
  <c r="L63" i="16"/>
  <c r="K63" i="16"/>
  <c r="J63" i="16"/>
  <c r="I63" i="16"/>
  <c r="S63" i="16"/>
  <c r="H63" i="16"/>
  <c r="P63" i="16" s="1"/>
  <c r="G63" i="16"/>
  <c r="F63" i="16"/>
  <c r="C63" i="16"/>
  <c r="B63" i="16"/>
  <c r="S62" i="16"/>
  <c r="R62" i="16"/>
  <c r="Q62" i="16"/>
  <c r="P62" i="16"/>
  <c r="E62" i="16"/>
  <c r="U62" i="16"/>
  <c r="S61" i="16"/>
  <c r="R61" i="16"/>
  <c r="Q61" i="16"/>
  <c r="P61" i="16"/>
  <c r="E61" i="16"/>
  <c r="U61" i="16" s="1"/>
  <c r="S60" i="16"/>
  <c r="R60" i="16"/>
  <c r="Q60" i="16"/>
  <c r="P60" i="16"/>
  <c r="E60" i="16"/>
  <c r="W58" i="16"/>
  <c r="V58" i="16"/>
  <c r="O58" i="16"/>
  <c r="N58" i="16"/>
  <c r="M58" i="16"/>
  <c r="L58" i="16"/>
  <c r="K58" i="16"/>
  <c r="J58" i="16"/>
  <c r="I58" i="16"/>
  <c r="H58" i="16"/>
  <c r="P58" i="16" s="1"/>
  <c r="G58" i="16"/>
  <c r="F58" i="16"/>
  <c r="C58" i="16"/>
  <c r="B58" i="16"/>
  <c r="S57" i="16"/>
  <c r="R57" i="16"/>
  <c r="Q57" i="16"/>
  <c r="P57" i="16"/>
  <c r="E57" i="16"/>
  <c r="T57" i="16" s="1"/>
  <c r="S56" i="16"/>
  <c r="R56" i="16"/>
  <c r="Q56" i="16"/>
  <c r="P56" i="16"/>
  <c r="E56" i="16"/>
  <c r="U56" i="16" s="1"/>
  <c r="S55" i="16"/>
  <c r="R55" i="16"/>
  <c r="Q55" i="16"/>
  <c r="P55" i="16"/>
  <c r="E55" i="16"/>
  <c r="S54" i="16"/>
  <c r="R54" i="16"/>
  <c r="Q54" i="16"/>
  <c r="P54" i="16"/>
  <c r="E54" i="16"/>
  <c r="U54" i="16"/>
  <c r="W52" i="16"/>
  <c r="V52" i="16"/>
  <c r="O52" i="16"/>
  <c r="N52" i="16"/>
  <c r="M52" i="16"/>
  <c r="L52" i="16"/>
  <c r="K52" i="16"/>
  <c r="J52" i="16"/>
  <c r="I52" i="16"/>
  <c r="S52" i="16" s="1"/>
  <c r="H52" i="16"/>
  <c r="R52" i="16"/>
  <c r="G52" i="16"/>
  <c r="F52" i="16"/>
  <c r="C52" i="16"/>
  <c r="B52" i="16"/>
  <c r="S51" i="16"/>
  <c r="R51" i="16"/>
  <c r="Q51" i="16"/>
  <c r="P51" i="16"/>
  <c r="E51" i="16"/>
  <c r="S50" i="16"/>
  <c r="R50" i="16"/>
  <c r="Q50" i="16"/>
  <c r="P50" i="16"/>
  <c r="E50" i="16"/>
  <c r="S49" i="16"/>
  <c r="R49" i="16"/>
  <c r="Q49" i="16"/>
  <c r="P49" i="16"/>
  <c r="E49" i="16"/>
  <c r="S48" i="16"/>
  <c r="R48" i="16"/>
  <c r="Q48" i="16"/>
  <c r="P48" i="16"/>
  <c r="E48" i="16"/>
  <c r="T48" i="16"/>
  <c r="T47" i="16"/>
  <c r="S47" i="16"/>
  <c r="R47" i="16"/>
  <c r="Q47" i="16"/>
  <c r="P47" i="16"/>
  <c r="E47" i="16"/>
  <c r="U47" i="16"/>
  <c r="S46" i="16"/>
  <c r="R46" i="16"/>
  <c r="Q46" i="16"/>
  <c r="P46" i="16"/>
  <c r="E46" i="16"/>
  <c r="U46" i="16"/>
  <c r="U45" i="16"/>
  <c r="T45" i="16"/>
  <c r="S45" i="16"/>
  <c r="R45" i="16"/>
  <c r="Q45" i="16"/>
  <c r="P45" i="16"/>
  <c r="E45" i="16"/>
  <c r="S44" i="16"/>
  <c r="R44" i="16"/>
  <c r="Q44" i="16"/>
  <c r="P44" i="16"/>
  <c r="E44" i="16"/>
  <c r="T44" i="16"/>
  <c r="S43" i="16"/>
  <c r="R43" i="16"/>
  <c r="Q43" i="16"/>
  <c r="P43" i="16"/>
  <c r="E43" i="16"/>
  <c r="T43" i="16" s="1"/>
  <c r="U43" i="16"/>
  <c r="S42" i="16"/>
  <c r="R42" i="16"/>
  <c r="Q42" i="16"/>
  <c r="P42" i="16"/>
  <c r="E42" i="16"/>
  <c r="T41" i="16"/>
  <c r="S41" i="16"/>
  <c r="R41" i="16"/>
  <c r="Q41" i="16"/>
  <c r="P41" i="16"/>
  <c r="E41" i="16"/>
  <c r="U41" i="16" s="1"/>
  <c r="W39" i="16"/>
  <c r="V39" i="16"/>
  <c r="O39" i="16"/>
  <c r="N39" i="16"/>
  <c r="M39" i="16"/>
  <c r="Q39" i="16" s="1"/>
  <c r="L39" i="16"/>
  <c r="K39" i="16"/>
  <c r="J39" i="16"/>
  <c r="I39" i="16"/>
  <c r="H39" i="16"/>
  <c r="P39" i="16"/>
  <c r="G39" i="16"/>
  <c r="F39" i="16"/>
  <c r="C39" i="16"/>
  <c r="B39" i="16"/>
  <c r="E39" i="16" s="1"/>
  <c r="S38" i="16"/>
  <c r="R38" i="16"/>
  <c r="Q38" i="16"/>
  <c r="P38" i="16"/>
  <c r="E38" i="16"/>
  <c r="U38" i="16" s="1"/>
  <c r="S37" i="16"/>
  <c r="R37" i="16"/>
  <c r="Q37" i="16"/>
  <c r="P37" i="16"/>
  <c r="E37" i="16"/>
  <c r="S36" i="16"/>
  <c r="R36" i="16"/>
  <c r="Q36" i="16"/>
  <c r="P36" i="16"/>
  <c r="E36" i="16"/>
  <c r="U36" i="16"/>
  <c r="S35" i="16"/>
  <c r="R35" i="16"/>
  <c r="Q35" i="16"/>
  <c r="P35" i="16"/>
  <c r="E35" i="16"/>
  <c r="U35" i="16"/>
  <c r="S34" i="16"/>
  <c r="R34" i="16"/>
  <c r="Q34" i="16"/>
  <c r="P34" i="16"/>
  <c r="T34" i="16"/>
  <c r="E34" i="16"/>
  <c r="W32" i="16"/>
  <c r="V32" i="16"/>
  <c r="O32" i="16"/>
  <c r="N32" i="16"/>
  <c r="M32" i="16"/>
  <c r="L32" i="16"/>
  <c r="K32" i="16"/>
  <c r="J32" i="16"/>
  <c r="I32" i="16"/>
  <c r="S32" i="16" s="1"/>
  <c r="H32" i="16"/>
  <c r="P32" i="16" s="1"/>
  <c r="G32" i="16"/>
  <c r="F32" i="16"/>
  <c r="C32" i="16"/>
  <c r="E32" i="16" s="1"/>
  <c r="B32" i="16"/>
  <c r="S31" i="16"/>
  <c r="R31" i="16"/>
  <c r="Q31" i="16"/>
  <c r="P31" i="16"/>
  <c r="E31" i="16"/>
  <c r="W29" i="16"/>
  <c r="V29" i="16"/>
  <c r="O29" i="16"/>
  <c r="N29" i="16"/>
  <c r="M29" i="16"/>
  <c r="L29" i="16"/>
  <c r="P29" i="16" s="1"/>
  <c r="K29" i="16"/>
  <c r="J29" i="16"/>
  <c r="I29" i="16"/>
  <c r="Q29" i="16" s="1"/>
  <c r="H29" i="16"/>
  <c r="G29" i="16"/>
  <c r="F29" i="16"/>
  <c r="C29" i="16"/>
  <c r="B29" i="16"/>
  <c r="E29" i="16"/>
  <c r="S28" i="16"/>
  <c r="R28" i="16"/>
  <c r="Q28" i="16"/>
  <c r="P28" i="16"/>
  <c r="E28" i="16"/>
  <c r="U28" i="16" s="1"/>
  <c r="S27" i="16"/>
  <c r="R27" i="16"/>
  <c r="Q27" i="16"/>
  <c r="P27" i="16"/>
  <c r="E27" i="16"/>
  <c r="S26" i="16"/>
  <c r="R26" i="16"/>
  <c r="Q26" i="16"/>
  <c r="P26" i="16"/>
  <c r="E26" i="16"/>
  <c r="U26" i="16"/>
  <c r="S25" i="16"/>
  <c r="R25" i="16"/>
  <c r="Q25" i="16"/>
  <c r="P25" i="16"/>
  <c r="E25" i="16"/>
  <c r="U25" i="16" s="1"/>
  <c r="W23" i="16"/>
  <c r="V23" i="16"/>
  <c r="S23" i="16"/>
  <c r="O23" i="16"/>
  <c r="Q23" i="16" s="1"/>
  <c r="N23" i="16"/>
  <c r="M23" i="16"/>
  <c r="L23" i="16"/>
  <c r="K23" i="16"/>
  <c r="J23" i="16"/>
  <c r="I23" i="16"/>
  <c r="H23" i="16"/>
  <c r="P23" i="16" s="1"/>
  <c r="G23" i="16"/>
  <c r="F23" i="16"/>
  <c r="C23" i="16"/>
  <c r="B23" i="16"/>
  <c r="E23" i="16"/>
  <c r="S22" i="16"/>
  <c r="R22" i="16"/>
  <c r="Q22" i="16"/>
  <c r="P22" i="16"/>
  <c r="E22" i="16"/>
  <c r="U22" i="16" s="1"/>
  <c r="S21" i="16"/>
  <c r="R21" i="16"/>
  <c r="Q21" i="16"/>
  <c r="P21" i="16"/>
  <c r="E21" i="16"/>
  <c r="T21" i="16" s="1"/>
  <c r="S20" i="16"/>
  <c r="R20" i="16"/>
  <c r="Q20" i="16"/>
  <c r="P20" i="16"/>
  <c r="E20" i="16"/>
  <c r="S19" i="16"/>
  <c r="R19" i="16"/>
  <c r="Q19" i="16"/>
  <c r="P19" i="16"/>
  <c r="E19" i="16"/>
  <c r="U19" i="16"/>
  <c r="S18" i="16"/>
  <c r="R18" i="16"/>
  <c r="Q18" i="16"/>
  <c r="P18" i="16"/>
  <c r="E18" i="16"/>
  <c r="U18" i="16"/>
  <c r="S17" i="16"/>
  <c r="R17" i="16"/>
  <c r="Q17" i="16"/>
  <c r="P17" i="16"/>
  <c r="E17" i="16"/>
  <c r="T17" i="16"/>
  <c r="W15" i="16"/>
  <c r="V15" i="16"/>
  <c r="O15" i="16"/>
  <c r="N15" i="16"/>
  <c r="M15" i="16"/>
  <c r="L15" i="16"/>
  <c r="K15" i="16"/>
  <c r="J15" i="16"/>
  <c r="I15" i="16"/>
  <c r="H15" i="16"/>
  <c r="G15" i="16"/>
  <c r="F15" i="16"/>
  <c r="C15" i="16"/>
  <c r="B15" i="16"/>
  <c r="S14" i="16"/>
  <c r="R14" i="16"/>
  <c r="Q14" i="16"/>
  <c r="P14" i="16"/>
  <c r="E14" i="16"/>
  <c r="S13" i="16"/>
  <c r="R13" i="16"/>
  <c r="Q13" i="16"/>
  <c r="P13" i="16"/>
  <c r="E13" i="16"/>
  <c r="T13" i="16"/>
  <c r="T12" i="16"/>
  <c r="S12" i="16"/>
  <c r="R12" i="16"/>
  <c r="Q12" i="16"/>
  <c r="P12" i="16"/>
  <c r="E12" i="16"/>
  <c r="U12" i="16"/>
  <c r="S11" i="16"/>
  <c r="R11" i="16"/>
  <c r="Q11" i="16"/>
  <c r="P11" i="16"/>
  <c r="E11" i="16"/>
  <c r="U11" i="16"/>
  <c r="S10" i="16"/>
  <c r="R10" i="16"/>
  <c r="Q10" i="16"/>
  <c r="P10" i="16"/>
  <c r="E10" i="16"/>
  <c r="S9" i="16"/>
  <c r="R9" i="16"/>
  <c r="Q9" i="16"/>
  <c r="P9" i="16"/>
  <c r="E9" i="16"/>
  <c r="U9" i="16"/>
  <c r="S90" i="15"/>
  <c r="R90" i="15"/>
  <c r="Q90" i="15"/>
  <c r="P90" i="15"/>
  <c r="E90" i="15"/>
  <c r="T90" i="15" s="1"/>
  <c r="U89" i="15"/>
  <c r="S89" i="15"/>
  <c r="R89" i="15"/>
  <c r="Q89" i="15"/>
  <c r="P89" i="15"/>
  <c r="E89" i="15"/>
  <c r="T89" i="15"/>
  <c r="S88" i="15"/>
  <c r="R88" i="15"/>
  <c r="Q88" i="15"/>
  <c r="P88" i="15"/>
  <c r="E88" i="15"/>
  <c r="U88" i="15" s="1"/>
  <c r="S87" i="15"/>
  <c r="R87" i="15"/>
  <c r="Q87" i="15"/>
  <c r="P87" i="15"/>
  <c r="E87" i="15"/>
  <c r="U87" i="15"/>
  <c r="S86" i="15"/>
  <c r="R86" i="15"/>
  <c r="Q86" i="15"/>
  <c r="P86" i="15"/>
  <c r="E86" i="15"/>
  <c r="T86" i="15"/>
  <c r="U85" i="15"/>
  <c r="S85" i="15"/>
  <c r="R85" i="15"/>
  <c r="Q85" i="15"/>
  <c r="P85" i="15"/>
  <c r="E85" i="15"/>
  <c r="T85" i="15" s="1"/>
  <c r="S84" i="15"/>
  <c r="R84" i="15"/>
  <c r="Q84" i="15"/>
  <c r="P84" i="15"/>
  <c r="E84" i="15"/>
  <c r="U84" i="15" s="1"/>
  <c r="S83" i="15"/>
  <c r="R83" i="15"/>
  <c r="Q83" i="15"/>
  <c r="P83" i="15"/>
  <c r="E83" i="15"/>
  <c r="U83" i="15" s="1"/>
  <c r="W69" i="15"/>
  <c r="V69" i="15"/>
  <c r="O69" i="15"/>
  <c r="N69" i="15"/>
  <c r="M69" i="15"/>
  <c r="L69" i="15"/>
  <c r="K69" i="15"/>
  <c r="S69" i="15" s="1"/>
  <c r="J69" i="15"/>
  <c r="I69" i="15"/>
  <c r="H69" i="15"/>
  <c r="G69" i="15"/>
  <c r="F69" i="15"/>
  <c r="C69" i="15"/>
  <c r="B69" i="15"/>
  <c r="W68" i="15"/>
  <c r="V68" i="15"/>
  <c r="O68" i="15"/>
  <c r="N68" i="15"/>
  <c r="M68" i="15"/>
  <c r="L68" i="15"/>
  <c r="K68" i="15"/>
  <c r="J68" i="15"/>
  <c r="I68" i="15"/>
  <c r="Q68" i="15" s="1"/>
  <c r="H68" i="15"/>
  <c r="G68" i="15"/>
  <c r="F68" i="15"/>
  <c r="C68" i="15"/>
  <c r="B68" i="15"/>
  <c r="W67" i="15"/>
  <c r="V67" i="15"/>
  <c r="O67" i="15"/>
  <c r="N67" i="15"/>
  <c r="M67" i="15"/>
  <c r="L67" i="15"/>
  <c r="K67" i="15"/>
  <c r="J67" i="15"/>
  <c r="I67" i="15"/>
  <c r="H67" i="15"/>
  <c r="R67" i="15" s="1"/>
  <c r="G67" i="15"/>
  <c r="F67" i="15"/>
  <c r="C67" i="15"/>
  <c r="B67" i="15"/>
  <c r="S66" i="15"/>
  <c r="R66" i="15"/>
  <c r="Q66" i="15"/>
  <c r="U66" i="15" s="1"/>
  <c r="P66" i="15"/>
  <c r="E66" i="15"/>
  <c r="W64" i="15"/>
  <c r="V64" i="15"/>
  <c r="O64" i="15"/>
  <c r="N64" i="15"/>
  <c r="M64" i="15"/>
  <c r="L64" i="15"/>
  <c r="K64" i="15"/>
  <c r="J64" i="15"/>
  <c r="I64" i="15"/>
  <c r="H64" i="15"/>
  <c r="G64" i="15"/>
  <c r="F64" i="15"/>
  <c r="C64" i="15"/>
  <c r="B64" i="15"/>
  <c r="W63" i="15"/>
  <c r="V63" i="15"/>
  <c r="O63" i="15"/>
  <c r="N63" i="15"/>
  <c r="M63" i="15"/>
  <c r="L63" i="15"/>
  <c r="K63" i="15"/>
  <c r="J63" i="15"/>
  <c r="I63" i="15"/>
  <c r="H63" i="15"/>
  <c r="G63" i="15"/>
  <c r="F63" i="15"/>
  <c r="C63" i="15"/>
  <c r="B63" i="15"/>
  <c r="E63" i="15" s="1"/>
  <c r="S62" i="15"/>
  <c r="R62" i="15"/>
  <c r="Q62" i="15"/>
  <c r="P62" i="15"/>
  <c r="E62" i="15"/>
  <c r="S61" i="15"/>
  <c r="R61" i="15"/>
  <c r="Q61" i="15"/>
  <c r="P61" i="15"/>
  <c r="E61" i="15"/>
  <c r="T61" i="15" s="1"/>
  <c r="T60" i="15"/>
  <c r="S60" i="15"/>
  <c r="R60" i="15"/>
  <c r="Q60" i="15"/>
  <c r="P60" i="15"/>
  <c r="E60" i="15"/>
  <c r="W58" i="15"/>
  <c r="V58" i="15"/>
  <c r="O58" i="15"/>
  <c r="N58" i="15"/>
  <c r="M58" i="15"/>
  <c r="L58" i="15"/>
  <c r="K58" i="15"/>
  <c r="J58" i="15"/>
  <c r="I58" i="15"/>
  <c r="H58" i="15"/>
  <c r="G58" i="15"/>
  <c r="F58" i="15"/>
  <c r="C58" i="15"/>
  <c r="B58" i="15"/>
  <c r="E58" i="15" s="1"/>
  <c r="S57" i="15"/>
  <c r="R57" i="15"/>
  <c r="Q57" i="15"/>
  <c r="P57" i="15"/>
  <c r="E57" i="15"/>
  <c r="U57" i="15"/>
  <c r="S56" i="15"/>
  <c r="R56" i="15"/>
  <c r="Q56" i="15"/>
  <c r="P56" i="15"/>
  <c r="E56" i="15"/>
  <c r="U56" i="15"/>
  <c r="U55" i="15"/>
  <c r="S55" i="15"/>
  <c r="R55" i="15"/>
  <c r="Q55" i="15"/>
  <c r="P55" i="15"/>
  <c r="E55" i="15"/>
  <c r="T55" i="15" s="1"/>
  <c r="S54" i="15"/>
  <c r="R54" i="15"/>
  <c r="Q54" i="15"/>
  <c r="P54" i="15"/>
  <c r="E54" i="15"/>
  <c r="W52" i="15"/>
  <c r="V52" i="15"/>
  <c r="O52" i="15"/>
  <c r="N52" i="15"/>
  <c r="M52" i="15"/>
  <c r="L52" i="15"/>
  <c r="K52" i="15"/>
  <c r="J52" i="15"/>
  <c r="I52" i="15"/>
  <c r="H52" i="15"/>
  <c r="G52" i="15"/>
  <c r="F52" i="15"/>
  <c r="C52" i="15"/>
  <c r="B52" i="15"/>
  <c r="S51" i="15"/>
  <c r="R51" i="15"/>
  <c r="Q51" i="15"/>
  <c r="P51" i="15"/>
  <c r="E51" i="15"/>
  <c r="U51" i="15" s="1"/>
  <c r="T51" i="15"/>
  <c r="S50" i="15"/>
  <c r="R50" i="15"/>
  <c r="Q50" i="15"/>
  <c r="P50" i="15"/>
  <c r="E50" i="15"/>
  <c r="S49" i="15"/>
  <c r="R49" i="15"/>
  <c r="Q49" i="15"/>
  <c r="P49" i="15"/>
  <c r="E49" i="15"/>
  <c r="U49" i="15" s="1"/>
  <c r="S48" i="15"/>
  <c r="R48" i="15"/>
  <c r="Q48" i="15"/>
  <c r="P48" i="15"/>
  <c r="E48" i="15"/>
  <c r="S47" i="15"/>
  <c r="R47" i="15"/>
  <c r="Q47" i="15"/>
  <c r="P47" i="15"/>
  <c r="E47" i="15"/>
  <c r="S46" i="15"/>
  <c r="R46" i="15"/>
  <c r="Q46" i="15"/>
  <c r="P46" i="15"/>
  <c r="E46" i="15"/>
  <c r="U46" i="15" s="1"/>
  <c r="S45" i="15"/>
  <c r="R45" i="15"/>
  <c r="Q45" i="15"/>
  <c r="P45" i="15"/>
  <c r="E45" i="15"/>
  <c r="U45" i="15" s="1"/>
  <c r="S44" i="15"/>
  <c r="R44" i="15"/>
  <c r="Q44" i="15"/>
  <c r="P44" i="15"/>
  <c r="E44" i="15"/>
  <c r="S43" i="15"/>
  <c r="R43" i="15"/>
  <c r="Q43" i="15"/>
  <c r="P43" i="15"/>
  <c r="E43" i="15"/>
  <c r="S42" i="15"/>
  <c r="R42" i="15"/>
  <c r="Q42" i="15"/>
  <c r="P42" i="15"/>
  <c r="T42" i="15"/>
  <c r="E42" i="15"/>
  <c r="S41" i="15"/>
  <c r="R41" i="15"/>
  <c r="Q41" i="15"/>
  <c r="P41" i="15"/>
  <c r="E41" i="15"/>
  <c r="U41" i="15" s="1"/>
  <c r="W39" i="15"/>
  <c r="V39" i="15"/>
  <c r="O39" i="15"/>
  <c r="N39" i="15"/>
  <c r="M39" i="15"/>
  <c r="L39" i="15"/>
  <c r="K39" i="15"/>
  <c r="J39" i="15"/>
  <c r="I39" i="15"/>
  <c r="H39" i="15"/>
  <c r="G39" i="15"/>
  <c r="F39" i="15"/>
  <c r="C39" i="15"/>
  <c r="B39" i="15"/>
  <c r="S38" i="15"/>
  <c r="R38" i="15"/>
  <c r="Q38" i="15"/>
  <c r="P38" i="15"/>
  <c r="E38" i="15"/>
  <c r="U38" i="15"/>
  <c r="U37" i="15"/>
  <c r="T37" i="15"/>
  <c r="S37" i="15"/>
  <c r="R37" i="15"/>
  <c r="Q37" i="15"/>
  <c r="P37" i="15"/>
  <c r="E37" i="15"/>
  <c r="S36" i="15"/>
  <c r="R36" i="15"/>
  <c r="Q36" i="15"/>
  <c r="P36" i="15"/>
  <c r="E36" i="15"/>
  <c r="S35" i="15"/>
  <c r="R35" i="15"/>
  <c r="Q35" i="15"/>
  <c r="P35" i="15"/>
  <c r="E35" i="15"/>
  <c r="S34" i="15"/>
  <c r="R34" i="15"/>
  <c r="Q34" i="15"/>
  <c r="P34" i="15"/>
  <c r="E34" i="15"/>
  <c r="W32" i="15"/>
  <c r="V32" i="15"/>
  <c r="O32" i="15"/>
  <c r="N32" i="15"/>
  <c r="M32" i="15"/>
  <c r="L32" i="15"/>
  <c r="K32" i="15"/>
  <c r="J32" i="15"/>
  <c r="I32" i="15"/>
  <c r="Q32" i="15" s="1"/>
  <c r="H32" i="15"/>
  <c r="P32" i="15" s="1"/>
  <c r="G32" i="15"/>
  <c r="F32" i="15"/>
  <c r="C32" i="15"/>
  <c r="B32" i="15"/>
  <c r="S31" i="15"/>
  <c r="R31" i="15"/>
  <c r="Q31" i="15"/>
  <c r="P31" i="15"/>
  <c r="E31" i="15"/>
  <c r="W29" i="15"/>
  <c r="V29" i="15"/>
  <c r="O29" i="15"/>
  <c r="N29" i="15"/>
  <c r="P29" i="15" s="1"/>
  <c r="M29" i="15"/>
  <c r="L29" i="15"/>
  <c r="K29" i="15"/>
  <c r="J29" i="15"/>
  <c r="I29" i="15"/>
  <c r="H29" i="15"/>
  <c r="G29" i="15"/>
  <c r="F29" i="15"/>
  <c r="C29" i="15"/>
  <c r="B29" i="15"/>
  <c r="S28" i="15"/>
  <c r="R28" i="15"/>
  <c r="Q28" i="15"/>
  <c r="P28" i="15"/>
  <c r="E28" i="15"/>
  <c r="U28" i="15" s="1"/>
  <c r="S27" i="15"/>
  <c r="R27" i="15"/>
  <c r="Q27" i="15"/>
  <c r="P27" i="15"/>
  <c r="E27" i="15"/>
  <c r="U27" i="15"/>
  <c r="S26" i="15"/>
  <c r="R26" i="15"/>
  <c r="Q26" i="15"/>
  <c r="P26" i="15"/>
  <c r="E26" i="15"/>
  <c r="U26" i="15" s="1"/>
  <c r="S25" i="15"/>
  <c r="R25" i="15"/>
  <c r="Q25" i="15"/>
  <c r="P25" i="15"/>
  <c r="E25" i="15"/>
  <c r="W23" i="15"/>
  <c r="V23" i="15"/>
  <c r="O23" i="15"/>
  <c r="N23" i="15"/>
  <c r="M23" i="15"/>
  <c r="L23" i="15"/>
  <c r="K23" i="15"/>
  <c r="J23" i="15"/>
  <c r="I23" i="15"/>
  <c r="Q23" i="15" s="1"/>
  <c r="H23" i="15"/>
  <c r="G23" i="15"/>
  <c r="F23" i="15"/>
  <c r="E23" i="15"/>
  <c r="C23" i="15"/>
  <c r="B23" i="15"/>
  <c r="S22" i="15"/>
  <c r="R22" i="15"/>
  <c r="Q22" i="15"/>
  <c r="P22" i="15"/>
  <c r="E22" i="15"/>
  <c r="U22" i="15" s="1"/>
  <c r="S21" i="15"/>
  <c r="R21" i="15"/>
  <c r="Q21" i="15"/>
  <c r="P21" i="15"/>
  <c r="E21" i="15"/>
  <c r="U21" i="15"/>
  <c r="S20" i="15"/>
  <c r="R20" i="15"/>
  <c r="Q20" i="15"/>
  <c r="P20" i="15"/>
  <c r="E20" i="15"/>
  <c r="U20" i="15" s="1"/>
  <c r="S19" i="15"/>
  <c r="R19" i="15"/>
  <c r="Q19" i="15"/>
  <c r="P19" i="15"/>
  <c r="E19" i="15"/>
  <c r="U19" i="15" s="1"/>
  <c r="T19" i="15"/>
  <c r="S18" i="15"/>
  <c r="R18" i="15"/>
  <c r="Q18" i="15"/>
  <c r="P18" i="15"/>
  <c r="E18" i="15"/>
  <c r="U18" i="15" s="1"/>
  <c r="S17" i="15"/>
  <c r="R17" i="15"/>
  <c r="Q17" i="15"/>
  <c r="P17" i="15"/>
  <c r="E17" i="15"/>
  <c r="U17" i="15"/>
  <c r="W15" i="15"/>
  <c r="V15" i="15"/>
  <c r="O15" i="15"/>
  <c r="N15" i="15"/>
  <c r="M15" i="15"/>
  <c r="L15" i="15"/>
  <c r="K15" i="15"/>
  <c r="S15" i="15"/>
  <c r="J15" i="15"/>
  <c r="P15" i="15" s="1"/>
  <c r="I15" i="15"/>
  <c r="H15" i="15"/>
  <c r="G15" i="15"/>
  <c r="F15" i="15"/>
  <c r="C15" i="15"/>
  <c r="B15" i="15"/>
  <c r="E15" i="15"/>
  <c r="S14" i="15"/>
  <c r="R14" i="15"/>
  <c r="Q14" i="15"/>
  <c r="P14" i="15"/>
  <c r="E14" i="15"/>
  <c r="U14" i="15"/>
  <c r="S13" i="15"/>
  <c r="R13" i="15"/>
  <c r="Q13" i="15"/>
  <c r="P13" i="15"/>
  <c r="E13" i="15"/>
  <c r="S12" i="15"/>
  <c r="R12" i="15"/>
  <c r="Q12" i="15"/>
  <c r="P12" i="15"/>
  <c r="E12" i="15"/>
  <c r="U12" i="15" s="1"/>
  <c r="S11" i="15"/>
  <c r="R11" i="15"/>
  <c r="Q11" i="15"/>
  <c r="P11" i="15"/>
  <c r="E11" i="15"/>
  <c r="U11" i="15" s="1"/>
  <c r="S10" i="15"/>
  <c r="R10" i="15"/>
  <c r="Q10" i="15"/>
  <c r="P10" i="15"/>
  <c r="E10" i="15"/>
  <c r="U10" i="15" s="1"/>
  <c r="S9" i="15"/>
  <c r="R9" i="15"/>
  <c r="Q9" i="15"/>
  <c r="P9" i="15"/>
  <c r="E9" i="15"/>
  <c r="U9" i="15"/>
  <c r="S90" i="14"/>
  <c r="R90" i="14"/>
  <c r="Q90" i="14"/>
  <c r="P90" i="14"/>
  <c r="E90" i="14"/>
  <c r="S89" i="14"/>
  <c r="R89" i="14"/>
  <c r="Q89" i="14"/>
  <c r="P89" i="14"/>
  <c r="E89" i="14"/>
  <c r="U89" i="14" s="1"/>
  <c r="U88" i="14"/>
  <c r="S88" i="14"/>
  <c r="R88" i="14"/>
  <c r="Q88" i="14"/>
  <c r="P88" i="14"/>
  <c r="E88" i="14"/>
  <c r="T88" i="14"/>
  <c r="S87" i="14"/>
  <c r="R87" i="14"/>
  <c r="Q87" i="14"/>
  <c r="P87" i="14"/>
  <c r="E87" i="14"/>
  <c r="U87" i="14" s="1"/>
  <c r="S86" i="14"/>
  <c r="R86" i="14"/>
  <c r="Q86" i="14"/>
  <c r="P86" i="14"/>
  <c r="E86" i="14"/>
  <c r="T86" i="14" s="1"/>
  <c r="S85" i="14"/>
  <c r="R85" i="14"/>
  <c r="Q85" i="14"/>
  <c r="P85" i="14"/>
  <c r="E85" i="14"/>
  <c r="S84" i="14"/>
  <c r="R84" i="14"/>
  <c r="Q84" i="14"/>
  <c r="P84" i="14"/>
  <c r="E84" i="14"/>
  <c r="T84" i="14" s="1"/>
  <c r="S83" i="14"/>
  <c r="R83" i="14"/>
  <c r="Q83" i="14"/>
  <c r="P83" i="14"/>
  <c r="E83" i="14"/>
  <c r="U83" i="14"/>
  <c r="W69" i="14"/>
  <c r="V69" i="14"/>
  <c r="O69" i="14"/>
  <c r="N69" i="14"/>
  <c r="M69" i="14"/>
  <c r="L69" i="14"/>
  <c r="K69" i="14"/>
  <c r="J69" i="14"/>
  <c r="I69" i="14"/>
  <c r="H69" i="14"/>
  <c r="G69" i="14"/>
  <c r="F69" i="14"/>
  <c r="C69" i="14"/>
  <c r="B69" i="14"/>
  <c r="W68" i="14"/>
  <c r="V68" i="14"/>
  <c r="O68" i="14"/>
  <c r="N68" i="14"/>
  <c r="M68" i="14"/>
  <c r="L68" i="14"/>
  <c r="K68" i="14"/>
  <c r="J68" i="14"/>
  <c r="I68" i="14"/>
  <c r="H68" i="14"/>
  <c r="G68" i="14"/>
  <c r="F68" i="14"/>
  <c r="C68" i="14"/>
  <c r="B68" i="14"/>
  <c r="W67" i="14"/>
  <c r="V67" i="14"/>
  <c r="O67" i="14"/>
  <c r="N67" i="14"/>
  <c r="M67" i="14"/>
  <c r="L67" i="14"/>
  <c r="K67" i="14"/>
  <c r="J67" i="14"/>
  <c r="I67" i="14"/>
  <c r="Q67" i="14" s="1"/>
  <c r="H67" i="14"/>
  <c r="G67" i="14"/>
  <c r="F67" i="14"/>
  <c r="C67" i="14"/>
  <c r="B67" i="14"/>
  <c r="S66" i="14"/>
  <c r="R66" i="14"/>
  <c r="Q66" i="14"/>
  <c r="P66" i="14"/>
  <c r="E66" i="14"/>
  <c r="U66" i="14" s="1"/>
  <c r="W64" i="14"/>
  <c r="V64" i="14"/>
  <c r="O64" i="14"/>
  <c r="N64" i="14"/>
  <c r="M64" i="14"/>
  <c r="L64" i="14"/>
  <c r="K64" i="14"/>
  <c r="J64" i="14"/>
  <c r="I64" i="14"/>
  <c r="H64" i="14"/>
  <c r="G64" i="14"/>
  <c r="F64" i="14"/>
  <c r="C64" i="14"/>
  <c r="B64" i="14"/>
  <c r="W63" i="14"/>
  <c r="V63" i="14"/>
  <c r="O63" i="14"/>
  <c r="N63" i="14"/>
  <c r="M63" i="14"/>
  <c r="L63" i="14"/>
  <c r="K63" i="14"/>
  <c r="J63" i="14"/>
  <c r="I63" i="14"/>
  <c r="S63" i="14" s="1"/>
  <c r="H63" i="14"/>
  <c r="R63" i="14"/>
  <c r="G63" i="14"/>
  <c r="F63" i="14"/>
  <c r="C63" i="14"/>
  <c r="B63" i="14"/>
  <c r="S62" i="14"/>
  <c r="R62" i="14"/>
  <c r="Q62" i="14"/>
  <c r="P62" i="14"/>
  <c r="E62" i="14"/>
  <c r="T62" i="14" s="1"/>
  <c r="S61" i="14"/>
  <c r="R61" i="14"/>
  <c r="Q61" i="14"/>
  <c r="P61" i="14"/>
  <c r="E61" i="14"/>
  <c r="S60" i="14"/>
  <c r="R60" i="14"/>
  <c r="Q60" i="14"/>
  <c r="P60" i="14"/>
  <c r="E60" i="14"/>
  <c r="W58" i="14"/>
  <c r="V58" i="14"/>
  <c r="O58" i="14"/>
  <c r="N58" i="14"/>
  <c r="M58" i="14"/>
  <c r="L58" i="14"/>
  <c r="K58" i="14"/>
  <c r="J58" i="14"/>
  <c r="I58" i="14"/>
  <c r="S58" i="14"/>
  <c r="H58" i="14"/>
  <c r="G58" i="14"/>
  <c r="F58" i="14"/>
  <c r="E58" i="14"/>
  <c r="C58" i="14"/>
  <c r="B58" i="14"/>
  <c r="U57" i="14"/>
  <c r="T57" i="14"/>
  <c r="S57" i="14"/>
  <c r="R57" i="14"/>
  <c r="Q57" i="14"/>
  <c r="P57" i="14"/>
  <c r="E57" i="14"/>
  <c r="S56" i="14"/>
  <c r="R56" i="14"/>
  <c r="Q56" i="14"/>
  <c r="P56" i="14"/>
  <c r="E56" i="14"/>
  <c r="S55" i="14"/>
  <c r="R55" i="14"/>
  <c r="Q55" i="14"/>
  <c r="P55" i="14"/>
  <c r="E55" i="14"/>
  <c r="U55" i="14" s="1"/>
  <c r="T55" i="14"/>
  <c r="S54" i="14"/>
  <c r="R54" i="14"/>
  <c r="Q54" i="14"/>
  <c r="P54" i="14"/>
  <c r="E54" i="14"/>
  <c r="T54" i="14" s="1"/>
  <c r="U54" i="14"/>
  <c r="W52" i="14"/>
  <c r="V52" i="14"/>
  <c r="O52" i="14"/>
  <c r="N52" i="14"/>
  <c r="M52" i="14"/>
  <c r="L52" i="14"/>
  <c r="K52" i="14"/>
  <c r="J52" i="14"/>
  <c r="I52" i="14"/>
  <c r="H52" i="14"/>
  <c r="R52" i="14" s="1"/>
  <c r="G52" i="14"/>
  <c r="F52" i="14"/>
  <c r="C52" i="14"/>
  <c r="B52" i="14"/>
  <c r="S51" i="14"/>
  <c r="R51" i="14"/>
  <c r="Q51" i="14"/>
  <c r="P51" i="14"/>
  <c r="T51" i="14" s="1"/>
  <c r="E51" i="14"/>
  <c r="U51" i="14" s="1"/>
  <c r="S50" i="14"/>
  <c r="R50" i="14"/>
  <c r="Q50" i="14"/>
  <c r="P50" i="14"/>
  <c r="E50" i="14"/>
  <c r="S49" i="14"/>
  <c r="R49" i="14"/>
  <c r="Q49" i="14"/>
  <c r="P49" i="14"/>
  <c r="E49" i="14"/>
  <c r="S48" i="14"/>
  <c r="R48" i="14"/>
  <c r="Q48" i="14"/>
  <c r="P48" i="14"/>
  <c r="E48" i="14"/>
  <c r="U47" i="14"/>
  <c r="S47" i="14"/>
  <c r="R47" i="14"/>
  <c r="Q47" i="14"/>
  <c r="P47" i="14"/>
  <c r="E47" i="14"/>
  <c r="T47" i="14" s="1"/>
  <c r="T46" i="14"/>
  <c r="S46" i="14"/>
  <c r="R46" i="14"/>
  <c r="Q46" i="14"/>
  <c r="P46" i="14"/>
  <c r="E46" i="14"/>
  <c r="U46" i="14" s="1"/>
  <c r="S45" i="14"/>
  <c r="R45" i="14"/>
  <c r="Q45" i="14"/>
  <c r="P45" i="14"/>
  <c r="E45" i="14"/>
  <c r="U45" i="14" s="1"/>
  <c r="S44" i="14"/>
  <c r="R44" i="14"/>
  <c r="Q44" i="14"/>
  <c r="P44" i="14"/>
  <c r="E44" i="14"/>
  <c r="S43" i="14"/>
  <c r="R43" i="14"/>
  <c r="Q43" i="14"/>
  <c r="P43" i="14"/>
  <c r="E43" i="14"/>
  <c r="U42" i="14"/>
  <c r="S42" i="14"/>
  <c r="R42" i="14"/>
  <c r="Q42" i="14"/>
  <c r="P42" i="14"/>
  <c r="E42" i="14"/>
  <c r="S41" i="14"/>
  <c r="R41" i="14"/>
  <c r="Q41" i="14"/>
  <c r="P41" i="14"/>
  <c r="E41" i="14"/>
  <c r="T41" i="14" s="1"/>
  <c r="U41" i="14"/>
  <c r="W39" i="14"/>
  <c r="V39" i="14"/>
  <c r="O39" i="14"/>
  <c r="N39" i="14"/>
  <c r="M39" i="14"/>
  <c r="L39" i="14"/>
  <c r="K39" i="14"/>
  <c r="S39" i="14"/>
  <c r="J39" i="14"/>
  <c r="I39" i="14"/>
  <c r="H39" i="14"/>
  <c r="G39" i="14"/>
  <c r="F39" i="14"/>
  <c r="C39" i="14"/>
  <c r="B39" i="14"/>
  <c r="E39" i="14"/>
  <c r="S38" i="14"/>
  <c r="R38" i="14"/>
  <c r="Q38" i="14"/>
  <c r="P38" i="14"/>
  <c r="E38" i="14"/>
  <c r="U38" i="14" s="1"/>
  <c r="S37" i="14"/>
  <c r="R37" i="14"/>
  <c r="Q37" i="14"/>
  <c r="P37" i="14"/>
  <c r="E37" i="14"/>
  <c r="T37" i="14" s="1"/>
  <c r="S36" i="14"/>
  <c r="R36" i="14"/>
  <c r="Q36" i="14"/>
  <c r="P36" i="14"/>
  <c r="E36" i="14"/>
  <c r="S35" i="14"/>
  <c r="R35" i="14"/>
  <c r="Q35" i="14"/>
  <c r="P35" i="14"/>
  <c r="E35" i="14"/>
  <c r="U35" i="14" s="1"/>
  <c r="S34" i="14"/>
  <c r="R34" i="14"/>
  <c r="Q34" i="14"/>
  <c r="P34" i="14"/>
  <c r="E34" i="14"/>
  <c r="T34" i="14" s="1"/>
  <c r="W32" i="14"/>
  <c r="V32" i="14"/>
  <c r="O32" i="14"/>
  <c r="N32" i="14"/>
  <c r="M32" i="14"/>
  <c r="L32" i="14"/>
  <c r="K32" i="14"/>
  <c r="S32" i="14"/>
  <c r="J32" i="14"/>
  <c r="I32" i="14"/>
  <c r="H32" i="14"/>
  <c r="R32" i="14"/>
  <c r="G32" i="14"/>
  <c r="F32" i="14"/>
  <c r="C32" i="14"/>
  <c r="B32" i="14"/>
  <c r="E32" i="14" s="1"/>
  <c r="S31" i="14"/>
  <c r="R31" i="14"/>
  <c r="Q31" i="14"/>
  <c r="P31" i="14"/>
  <c r="E31" i="14"/>
  <c r="U31" i="14" s="1"/>
  <c r="W29" i="14"/>
  <c r="V29" i="14"/>
  <c r="O29" i="14"/>
  <c r="N29" i="14"/>
  <c r="M29" i="14"/>
  <c r="L29" i="14"/>
  <c r="K29" i="14"/>
  <c r="J29" i="14"/>
  <c r="I29" i="14"/>
  <c r="S29" i="14" s="1"/>
  <c r="H29" i="14"/>
  <c r="R29" i="14"/>
  <c r="G29" i="14"/>
  <c r="F29" i="14"/>
  <c r="C29" i="14"/>
  <c r="B29" i="14"/>
  <c r="E29" i="14"/>
  <c r="S28" i="14"/>
  <c r="R28" i="14"/>
  <c r="Q28" i="14"/>
  <c r="P28" i="14"/>
  <c r="E28" i="14"/>
  <c r="U28" i="14" s="1"/>
  <c r="S27" i="14"/>
  <c r="R27" i="14"/>
  <c r="Q27" i="14"/>
  <c r="P27" i="14"/>
  <c r="E27" i="14"/>
  <c r="U27" i="14" s="1"/>
  <c r="S26" i="14"/>
  <c r="R26" i="14"/>
  <c r="Q26" i="14"/>
  <c r="P26" i="14"/>
  <c r="E26" i="14"/>
  <c r="T25" i="14"/>
  <c r="S25" i="14"/>
  <c r="R25" i="14"/>
  <c r="Q25" i="14"/>
  <c r="P25" i="14"/>
  <c r="E25" i="14"/>
  <c r="U25" i="14" s="1"/>
  <c r="W23" i="14"/>
  <c r="V23" i="14"/>
  <c r="O23" i="14"/>
  <c r="N23" i="14"/>
  <c r="M23" i="14"/>
  <c r="L23" i="14"/>
  <c r="K23" i="14"/>
  <c r="J23" i="14"/>
  <c r="I23" i="14"/>
  <c r="S23" i="14"/>
  <c r="H23" i="14"/>
  <c r="R23" i="14"/>
  <c r="G23" i="14"/>
  <c r="F23" i="14"/>
  <c r="C23" i="14"/>
  <c r="B23" i="14"/>
  <c r="S22" i="14"/>
  <c r="R22" i="14"/>
  <c r="Q22" i="14"/>
  <c r="P22" i="14"/>
  <c r="E22" i="14"/>
  <c r="U22" i="14" s="1"/>
  <c r="S21" i="14"/>
  <c r="R21" i="14"/>
  <c r="Q21" i="14"/>
  <c r="P21" i="14"/>
  <c r="E21" i="14"/>
  <c r="U21" i="14" s="1"/>
  <c r="S20" i="14"/>
  <c r="R20" i="14"/>
  <c r="Q20" i="14"/>
  <c r="P20" i="14"/>
  <c r="E20" i="14"/>
  <c r="T20" i="14"/>
  <c r="U19" i="14"/>
  <c r="S19" i="14"/>
  <c r="R19" i="14"/>
  <c r="Q19" i="14"/>
  <c r="P19" i="14"/>
  <c r="E19" i="14"/>
  <c r="T19" i="14" s="1"/>
  <c r="U18" i="14"/>
  <c r="T18" i="14"/>
  <c r="S18" i="14"/>
  <c r="R18" i="14"/>
  <c r="Q18" i="14"/>
  <c r="P18" i="14"/>
  <c r="E18" i="14"/>
  <c r="S17" i="14"/>
  <c r="R17" i="14"/>
  <c r="Q17" i="14"/>
  <c r="P17" i="14"/>
  <c r="E17" i="14"/>
  <c r="W15" i="14"/>
  <c r="V15" i="14"/>
  <c r="O15" i="14"/>
  <c r="N15" i="14"/>
  <c r="M15" i="14"/>
  <c r="L15" i="14"/>
  <c r="K15" i="14"/>
  <c r="S15" i="14" s="1"/>
  <c r="J15" i="14"/>
  <c r="I15" i="14"/>
  <c r="H15" i="14"/>
  <c r="G15" i="14"/>
  <c r="F15" i="14"/>
  <c r="C15" i="14"/>
  <c r="E15" i="14"/>
  <c r="B15" i="14"/>
  <c r="S14" i="14"/>
  <c r="R14" i="14"/>
  <c r="Q14" i="14"/>
  <c r="P14" i="14"/>
  <c r="E14" i="14"/>
  <c r="T14" i="14" s="1"/>
  <c r="S13" i="14"/>
  <c r="R13" i="14"/>
  <c r="Q13" i="14"/>
  <c r="P13" i="14"/>
  <c r="E13" i="14"/>
  <c r="U13" i="14"/>
  <c r="S12" i="14"/>
  <c r="R12" i="14"/>
  <c r="Q12" i="14"/>
  <c r="P12" i="14"/>
  <c r="E12" i="14"/>
  <c r="U12" i="14" s="1"/>
  <c r="S11" i="14"/>
  <c r="R11" i="14"/>
  <c r="Q11" i="14"/>
  <c r="P11" i="14"/>
  <c r="E11" i="14"/>
  <c r="S10" i="14"/>
  <c r="R10" i="14"/>
  <c r="Q10" i="14"/>
  <c r="P10" i="14"/>
  <c r="T10" i="14"/>
  <c r="E10" i="14"/>
  <c r="U10" i="14"/>
  <c r="S9" i="14"/>
  <c r="R9" i="14"/>
  <c r="Q9" i="14"/>
  <c r="P9" i="14"/>
  <c r="E9" i="14"/>
  <c r="S90" i="13"/>
  <c r="R90" i="13"/>
  <c r="Q90" i="13"/>
  <c r="P90" i="13"/>
  <c r="E90" i="13"/>
  <c r="S89" i="13"/>
  <c r="R89" i="13"/>
  <c r="Q89" i="13"/>
  <c r="P89" i="13"/>
  <c r="E89" i="13"/>
  <c r="U89" i="13"/>
  <c r="S88" i="13"/>
  <c r="R88" i="13"/>
  <c r="Q88" i="13"/>
  <c r="P88" i="13"/>
  <c r="E88" i="13"/>
  <c r="U87" i="13"/>
  <c r="S87" i="13"/>
  <c r="R87" i="13"/>
  <c r="Q87" i="13"/>
  <c r="P87" i="13"/>
  <c r="E87" i="13"/>
  <c r="T87" i="13" s="1"/>
  <c r="S86" i="13"/>
  <c r="R86" i="13"/>
  <c r="Q86" i="13"/>
  <c r="P86" i="13"/>
  <c r="E86" i="13"/>
  <c r="T86" i="13" s="1"/>
  <c r="U86" i="13"/>
  <c r="S85" i="13"/>
  <c r="R85" i="13"/>
  <c r="Q85" i="13"/>
  <c r="P85" i="13"/>
  <c r="E85" i="13"/>
  <c r="U85" i="13" s="1"/>
  <c r="S84" i="13"/>
  <c r="R84" i="13"/>
  <c r="Q84" i="13"/>
  <c r="P84" i="13"/>
  <c r="E84" i="13"/>
  <c r="T84" i="13" s="1"/>
  <c r="S83" i="13"/>
  <c r="R83" i="13"/>
  <c r="Q83" i="13"/>
  <c r="P83" i="13"/>
  <c r="E83" i="13"/>
  <c r="W69" i="13"/>
  <c r="V69" i="13"/>
  <c r="O69" i="13"/>
  <c r="N69" i="13"/>
  <c r="M69" i="13"/>
  <c r="L69" i="13"/>
  <c r="K69" i="13"/>
  <c r="J69" i="13"/>
  <c r="I69" i="13"/>
  <c r="H69" i="13"/>
  <c r="R69" i="13" s="1"/>
  <c r="G69" i="13"/>
  <c r="F69" i="13"/>
  <c r="C69" i="13"/>
  <c r="B69" i="13"/>
  <c r="W68" i="13"/>
  <c r="V68" i="13"/>
  <c r="O68" i="13"/>
  <c r="N68" i="13"/>
  <c r="M68" i="13"/>
  <c r="L68" i="13"/>
  <c r="K68" i="13"/>
  <c r="J68" i="13"/>
  <c r="I68" i="13"/>
  <c r="S68" i="13" s="1"/>
  <c r="H68" i="13"/>
  <c r="P68" i="13"/>
  <c r="G68" i="13"/>
  <c r="F68" i="13"/>
  <c r="C68" i="13"/>
  <c r="B68" i="13"/>
  <c r="E68" i="13" s="1"/>
  <c r="W67" i="13"/>
  <c r="V67" i="13"/>
  <c r="O67" i="13"/>
  <c r="N67" i="13"/>
  <c r="M67" i="13"/>
  <c r="L67" i="13"/>
  <c r="K67" i="13"/>
  <c r="J67" i="13"/>
  <c r="I67" i="13"/>
  <c r="Q67" i="13" s="1"/>
  <c r="H67" i="13"/>
  <c r="G67" i="13"/>
  <c r="F67" i="13"/>
  <c r="C67" i="13"/>
  <c r="B67" i="13"/>
  <c r="S66" i="13"/>
  <c r="R66" i="13"/>
  <c r="Q66" i="13"/>
  <c r="P66" i="13"/>
  <c r="E66" i="13"/>
  <c r="W64" i="13"/>
  <c r="V64" i="13"/>
  <c r="O64" i="13"/>
  <c r="N64" i="13"/>
  <c r="M64" i="13"/>
  <c r="L64" i="13"/>
  <c r="K64" i="13"/>
  <c r="J64" i="13"/>
  <c r="I64" i="13"/>
  <c r="H64" i="13"/>
  <c r="G64" i="13"/>
  <c r="F64" i="13"/>
  <c r="C64" i="13"/>
  <c r="B64" i="13"/>
  <c r="W63" i="13"/>
  <c r="V63" i="13"/>
  <c r="O63" i="13"/>
  <c r="N63" i="13"/>
  <c r="M63" i="13"/>
  <c r="L63" i="13"/>
  <c r="K63" i="13"/>
  <c r="J63" i="13"/>
  <c r="I63" i="13"/>
  <c r="S63" i="13"/>
  <c r="H63" i="13"/>
  <c r="G63" i="13"/>
  <c r="F63" i="13"/>
  <c r="C63" i="13"/>
  <c r="B63" i="13"/>
  <c r="E63" i="13" s="1"/>
  <c r="S62" i="13"/>
  <c r="R62" i="13"/>
  <c r="Q62" i="13"/>
  <c r="P62" i="13"/>
  <c r="E62" i="13"/>
  <c r="T62" i="13" s="1"/>
  <c r="S61" i="13"/>
  <c r="R61" i="13"/>
  <c r="Q61" i="13"/>
  <c r="P61" i="13"/>
  <c r="E61" i="13"/>
  <c r="U61" i="13" s="1"/>
  <c r="U60" i="13"/>
  <c r="T60" i="13"/>
  <c r="S60" i="13"/>
  <c r="R60" i="13"/>
  <c r="Q60" i="13"/>
  <c r="P60" i="13"/>
  <c r="E60" i="13"/>
  <c r="W58" i="13"/>
  <c r="V58" i="13"/>
  <c r="O58" i="13"/>
  <c r="N58" i="13"/>
  <c r="M58" i="13"/>
  <c r="L58" i="13"/>
  <c r="K58" i="13"/>
  <c r="J58" i="13"/>
  <c r="I58" i="13"/>
  <c r="H58" i="13"/>
  <c r="G58" i="13"/>
  <c r="F58" i="13"/>
  <c r="C58" i="13"/>
  <c r="B58" i="13"/>
  <c r="S57" i="13"/>
  <c r="R57" i="13"/>
  <c r="Q57" i="13"/>
  <c r="P57" i="13"/>
  <c r="E57" i="13"/>
  <c r="U57" i="13" s="1"/>
  <c r="S56" i="13"/>
  <c r="R56" i="13"/>
  <c r="Q56" i="13"/>
  <c r="P56" i="13"/>
  <c r="E56" i="13"/>
  <c r="U56" i="13" s="1"/>
  <c r="T56" i="13"/>
  <c r="S55" i="13"/>
  <c r="R55" i="13"/>
  <c r="Q55" i="13"/>
  <c r="P55" i="13"/>
  <c r="E55" i="13"/>
  <c r="U55" i="13"/>
  <c r="S54" i="13"/>
  <c r="R54" i="13"/>
  <c r="Q54" i="13"/>
  <c r="P54" i="13"/>
  <c r="E54" i="13"/>
  <c r="U54" i="13" s="1"/>
  <c r="W52" i="13"/>
  <c r="V52" i="13"/>
  <c r="O52" i="13"/>
  <c r="N52" i="13"/>
  <c r="M52" i="13"/>
  <c r="L52" i="13"/>
  <c r="K52" i="13"/>
  <c r="J52" i="13"/>
  <c r="I52" i="13"/>
  <c r="S52" i="13" s="1"/>
  <c r="H52" i="13"/>
  <c r="R52" i="13"/>
  <c r="G52" i="13"/>
  <c r="F52" i="13"/>
  <c r="C52" i="13"/>
  <c r="E52" i="13" s="1"/>
  <c r="B52" i="13"/>
  <c r="S51" i="13"/>
  <c r="R51" i="13"/>
  <c r="Q51" i="13"/>
  <c r="P51" i="13"/>
  <c r="E51" i="13"/>
  <c r="U51" i="13"/>
  <c r="S50" i="13"/>
  <c r="R50" i="13"/>
  <c r="Q50" i="13"/>
  <c r="U50" i="13" s="1"/>
  <c r="P50" i="13"/>
  <c r="T50" i="13" s="1"/>
  <c r="E50" i="13"/>
  <c r="S49" i="13"/>
  <c r="R49" i="13"/>
  <c r="Q49" i="13"/>
  <c r="P49" i="13"/>
  <c r="E49" i="13"/>
  <c r="U49" i="13" s="1"/>
  <c r="S48" i="13"/>
  <c r="R48" i="13"/>
  <c r="Q48" i="13"/>
  <c r="P48" i="13"/>
  <c r="E48" i="13"/>
  <c r="U48" i="13" s="1"/>
  <c r="S47" i="13"/>
  <c r="R47" i="13"/>
  <c r="Q47" i="13"/>
  <c r="P47" i="13"/>
  <c r="E47" i="13"/>
  <c r="U47" i="13"/>
  <c r="S46" i="13"/>
  <c r="R46" i="13"/>
  <c r="Q46" i="13"/>
  <c r="P46" i="13"/>
  <c r="E46" i="13"/>
  <c r="U46" i="13"/>
  <c r="U45" i="13"/>
  <c r="T45" i="13"/>
  <c r="S45" i="13"/>
  <c r="R45" i="13"/>
  <c r="Q45" i="13"/>
  <c r="P45" i="13"/>
  <c r="E45" i="13"/>
  <c r="S44" i="13"/>
  <c r="R44" i="13"/>
  <c r="Q44" i="13"/>
  <c r="P44" i="13"/>
  <c r="E44" i="13"/>
  <c r="U44" i="13"/>
  <c r="S43" i="13"/>
  <c r="R43" i="13"/>
  <c r="Q43" i="13"/>
  <c r="P43" i="13"/>
  <c r="E43" i="13"/>
  <c r="U43" i="13"/>
  <c r="S42" i="13"/>
  <c r="R42" i="13"/>
  <c r="Q42" i="13"/>
  <c r="P42" i="13"/>
  <c r="E42" i="13"/>
  <c r="U42" i="13" s="1"/>
  <c r="S41" i="13"/>
  <c r="R41" i="13"/>
  <c r="Q41" i="13"/>
  <c r="P41" i="13"/>
  <c r="E41" i="13"/>
  <c r="U41" i="13" s="1"/>
  <c r="W39" i="13"/>
  <c r="V39" i="13"/>
  <c r="O39" i="13"/>
  <c r="N39" i="13"/>
  <c r="M39" i="13"/>
  <c r="L39" i="13"/>
  <c r="K39" i="13"/>
  <c r="J39" i="13"/>
  <c r="I39" i="13"/>
  <c r="H39" i="13"/>
  <c r="G39" i="13"/>
  <c r="F39" i="13"/>
  <c r="C39" i="13"/>
  <c r="B39" i="13"/>
  <c r="E39" i="13" s="1"/>
  <c r="S38" i="13"/>
  <c r="R38" i="13"/>
  <c r="Q38" i="13"/>
  <c r="P38" i="13"/>
  <c r="E38" i="13"/>
  <c r="S37" i="13"/>
  <c r="R37" i="13"/>
  <c r="Q37" i="13"/>
  <c r="P37" i="13"/>
  <c r="E37" i="13"/>
  <c r="U37" i="13"/>
  <c r="S36" i="13"/>
  <c r="R36" i="13"/>
  <c r="Q36" i="13"/>
  <c r="P36" i="13"/>
  <c r="E36" i="13"/>
  <c r="U36" i="13" s="1"/>
  <c r="S35" i="13"/>
  <c r="R35" i="13"/>
  <c r="Q35" i="13"/>
  <c r="U35" i="13"/>
  <c r="P35" i="13"/>
  <c r="E35" i="13"/>
  <c r="T35" i="13" s="1"/>
  <c r="S34" i="13"/>
  <c r="R34" i="13"/>
  <c r="Q34" i="13"/>
  <c r="P34" i="13"/>
  <c r="E34" i="13"/>
  <c r="W32" i="13"/>
  <c r="V32" i="13"/>
  <c r="O32" i="13"/>
  <c r="N32" i="13"/>
  <c r="M32" i="13"/>
  <c r="L32" i="13"/>
  <c r="K32" i="13"/>
  <c r="J32" i="13"/>
  <c r="I32" i="13"/>
  <c r="H32" i="13"/>
  <c r="G32" i="13"/>
  <c r="F32" i="13"/>
  <c r="C32" i="13"/>
  <c r="B32" i="13"/>
  <c r="E32" i="13" s="1"/>
  <c r="S31" i="13"/>
  <c r="R31" i="13"/>
  <c r="Q31" i="13"/>
  <c r="P31" i="13"/>
  <c r="E31" i="13"/>
  <c r="W29" i="13"/>
  <c r="V29" i="13"/>
  <c r="O29" i="13"/>
  <c r="N29" i="13"/>
  <c r="M29" i="13"/>
  <c r="L29" i="13"/>
  <c r="K29" i="13"/>
  <c r="J29" i="13"/>
  <c r="I29" i="13"/>
  <c r="H29" i="13"/>
  <c r="P29" i="13" s="1"/>
  <c r="G29" i="13"/>
  <c r="F29" i="13"/>
  <c r="C29" i="13"/>
  <c r="B29" i="13"/>
  <c r="E29" i="13" s="1"/>
  <c r="S28" i="13"/>
  <c r="R28" i="13"/>
  <c r="Q28" i="13"/>
  <c r="P28" i="13"/>
  <c r="E28" i="13"/>
  <c r="U28" i="13" s="1"/>
  <c r="S27" i="13"/>
  <c r="R27" i="13"/>
  <c r="Q27" i="13"/>
  <c r="P27" i="13"/>
  <c r="E27" i="13"/>
  <c r="S26" i="13"/>
  <c r="R26" i="13"/>
  <c r="Q26" i="13"/>
  <c r="P26" i="13"/>
  <c r="E26" i="13"/>
  <c r="U26" i="13" s="1"/>
  <c r="U25" i="13"/>
  <c r="S25" i="13"/>
  <c r="R25" i="13"/>
  <c r="Q25" i="13"/>
  <c r="P25" i="13"/>
  <c r="E25" i="13"/>
  <c r="T25" i="13" s="1"/>
  <c r="W23" i="13"/>
  <c r="V23" i="13"/>
  <c r="O23" i="13"/>
  <c r="N23" i="13"/>
  <c r="M23" i="13"/>
  <c r="L23" i="13"/>
  <c r="K23" i="13"/>
  <c r="J23" i="13"/>
  <c r="I23" i="13"/>
  <c r="Q23" i="13"/>
  <c r="H23" i="13"/>
  <c r="G23" i="13"/>
  <c r="F23" i="13"/>
  <c r="C23" i="13"/>
  <c r="B23" i="13"/>
  <c r="S22" i="13"/>
  <c r="R22" i="13"/>
  <c r="Q22" i="13"/>
  <c r="P22" i="13"/>
  <c r="E22" i="13"/>
  <c r="T22" i="13"/>
  <c r="S21" i="13"/>
  <c r="R21" i="13"/>
  <c r="Q21" i="13"/>
  <c r="P21" i="13"/>
  <c r="E21" i="13"/>
  <c r="U21" i="13" s="1"/>
  <c r="S20" i="13"/>
  <c r="R20" i="13"/>
  <c r="Q20" i="13"/>
  <c r="P20" i="13"/>
  <c r="E20" i="13"/>
  <c r="T20" i="13" s="1"/>
  <c r="U20" i="13"/>
  <c r="S19" i="13"/>
  <c r="R19" i="13"/>
  <c r="Q19" i="13"/>
  <c r="P19" i="13"/>
  <c r="E19" i="13"/>
  <c r="U19" i="13"/>
  <c r="U18" i="13"/>
  <c r="T18" i="13"/>
  <c r="S18" i="13"/>
  <c r="R18" i="13"/>
  <c r="Q18" i="13"/>
  <c r="P18" i="13"/>
  <c r="E18" i="13"/>
  <c r="S17" i="13"/>
  <c r="R17" i="13"/>
  <c r="Q17" i="13"/>
  <c r="P17" i="13"/>
  <c r="E17" i="13"/>
  <c r="T17" i="13"/>
  <c r="W15" i="13"/>
  <c r="V15" i="13"/>
  <c r="O15" i="13"/>
  <c r="N15" i="13"/>
  <c r="M15" i="13"/>
  <c r="L15" i="13"/>
  <c r="K15" i="13"/>
  <c r="J15" i="13"/>
  <c r="I15" i="13"/>
  <c r="H15" i="13"/>
  <c r="G15" i="13"/>
  <c r="F15" i="13"/>
  <c r="C15" i="13"/>
  <c r="B15" i="13"/>
  <c r="E15" i="13" s="1"/>
  <c r="S14" i="13"/>
  <c r="R14" i="13"/>
  <c r="Q14" i="13"/>
  <c r="P14" i="13"/>
  <c r="E14" i="13"/>
  <c r="U14" i="13" s="1"/>
  <c r="S13" i="13"/>
  <c r="R13" i="13"/>
  <c r="Q13" i="13"/>
  <c r="P13" i="13"/>
  <c r="E13" i="13"/>
  <c r="U13" i="13" s="1"/>
  <c r="S12" i="13"/>
  <c r="R12" i="13"/>
  <c r="Q12" i="13"/>
  <c r="P12" i="13"/>
  <c r="E12" i="13"/>
  <c r="U12" i="13"/>
  <c r="S11" i="13"/>
  <c r="R11" i="13"/>
  <c r="Q11" i="13"/>
  <c r="P11" i="13"/>
  <c r="E11" i="13"/>
  <c r="T11" i="13"/>
  <c r="S10" i="13"/>
  <c r="R10" i="13"/>
  <c r="Q10" i="13"/>
  <c r="U10" i="13" s="1"/>
  <c r="P10" i="13"/>
  <c r="T10" i="13" s="1"/>
  <c r="E10" i="13"/>
  <c r="S9" i="13"/>
  <c r="R9" i="13"/>
  <c r="Q9" i="13"/>
  <c r="P9" i="13"/>
  <c r="E9" i="13"/>
  <c r="T9" i="13"/>
  <c r="S90" i="12"/>
  <c r="R90" i="12"/>
  <c r="Q90" i="12"/>
  <c r="P90" i="12"/>
  <c r="E90" i="12"/>
  <c r="T90" i="12" s="1"/>
  <c r="S89" i="12"/>
  <c r="R89" i="12"/>
  <c r="Q89" i="12"/>
  <c r="P89" i="12"/>
  <c r="E89" i="12"/>
  <c r="U89" i="12"/>
  <c r="S88" i="12"/>
  <c r="R88" i="12"/>
  <c r="Q88" i="12"/>
  <c r="P88" i="12"/>
  <c r="E88" i="12"/>
  <c r="U88" i="12"/>
  <c r="S87" i="12"/>
  <c r="R87" i="12"/>
  <c r="Q87" i="12"/>
  <c r="P87" i="12"/>
  <c r="E87" i="12"/>
  <c r="T87" i="12" s="1"/>
  <c r="S86" i="12"/>
  <c r="R86" i="12"/>
  <c r="Q86" i="12"/>
  <c r="P86" i="12"/>
  <c r="E86" i="12"/>
  <c r="U86" i="12" s="1"/>
  <c r="T85" i="12"/>
  <c r="S85" i="12"/>
  <c r="R85" i="12"/>
  <c r="Q85" i="12"/>
  <c r="P85" i="12"/>
  <c r="E85" i="12"/>
  <c r="U85" i="12"/>
  <c r="S84" i="12"/>
  <c r="R84" i="12"/>
  <c r="Q84" i="12"/>
  <c r="P84" i="12"/>
  <c r="E84" i="12"/>
  <c r="U84" i="12" s="1"/>
  <c r="T83" i="12"/>
  <c r="S83" i="12"/>
  <c r="R83" i="12"/>
  <c r="Q83" i="12"/>
  <c r="P83" i="12"/>
  <c r="E83" i="12"/>
  <c r="U83" i="12" s="1"/>
  <c r="W69" i="12"/>
  <c r="V69" i="12"/>
  <c r="O69" i="12"/>
  <c r="N69" i="12"/>
  <c r="M69" i="12"/>
  <c r="L69" i="12"/>
  <c r="K69" i="12"/>
  <c r="J69" i="12"/>
  <c r="I69" i="12"/>
  <c r="S69" i="12" s="1"/>
  <c r="H69" i="12"/>
  <c r="G69" i="12"/>
  <c r="F69" i="12"/>
  <c r="C69" i="12"/>
  <c r="E69" i="12" s="1"/>
  <c r="B69" i="12"/>
  <c r="W68" i="12"/>
  <c r="V68" i="12"/>
  <c r="O68" i="12"/>
  <c r="N68" i="12"/>
  <c r="M68" i="12"/>
  <c r="Q68" i="12" s="1"/>
  <c r="L68" i="12"/>
  <c r="K68" i="12"/>
  <c r="J68" i="12"/>
  <c r="I68" i="12"/>
  <c r="H68" i="12"/>
  <c r="G68" i="12"/>
  <c r="F68" i="12"/>
  <c r="C68" i="12"/>
  <c r="B68" i="12"/>
  <c r="W67" i="12"/>
  <c r="V67" i="12"/>
  <c r="O67" i="12"/>
  <c r="N67" i="12"/>
  <c r="M67" i="12"/>
  <c r="L67" i="12"/>
  <c r="P67" i="12" s="1"/>
  <c r="K67" i="12"/>
  <c r="J67" i="12"/>
  <c r="I67" i="12"/>
  <c r="H67" i="12"/>
  <c r="G67" i="12"/>
  <c r="F67" i="12"/>
  <c r="C67" i="12"/>
  <c r="B67" i="12"/>
  <c r="E67" i="12" s="1"/>
  <c r="S66" i="12"/>
  <c r="R66" i="12"/>
  <c r="Q66" i="12"/>
  <c r="P66" i="12"/>
  <c r="E66" i="12"/>
  <c r="T66" i="12" s="1"/>
  <c r="W64" i="12"/>
  <c r="V64" i="12"/>
  <c r="O64" i="12"/>
  <c r="N64" i="12"/>
  <c r="M64" i="12"/>
  <c r="L64" i="12"/>
  <c r="K64" i="12"/>
  <c r="J64" i="12"/>
  <c r="I64" i="12"/>
  <c r="H64" i="12"/>
  <c r="G64" i="12"/>
  <c r="F64" i="12"/>
  <c r="C64" i="12"/>
  <c r="B64" i="12"/>
  <c r="W63" i="12"/>
  <c r="V63" i="12"/>
  <c r="O63" i="12"/>
  <c r="N63" i="12"/>
  <c r="M63" i="12"/>
  <c r="L63" i="12"/>
  <c r="K63" i="12"/>
  <c r="J63" i="12"/>
  <c r="I63" i="12"/>
  <c r="H63" i="12"/>
  <c r="P63" i="12" s="1"/>
  <c r="G63" i="12"/>
  <c r="F63" i="12"/>
  <c r="C63" i="12"/>
  <c r="B63" i="12"/>
  <c r="E63" i="12"/>
  <c r="S62" i="12"/>
  <c r="R62" i="12"/>
  <c r="Q62" i="12"/>
  <c r="P62" i="12"/>
  <c r="E62" i="12"/>
  <c r="U62" i="12" s="1"/>
  <c r="T61" i="12"/>
  <c r="S61" i="12"/>
  <c r="R61" i="12"/>
  <c r="Q61" i="12"/>
  <c r="P61" i="12"/>
  <c r="E61" i="12"/>
  <c r="U61" i="12"/>
  <c r="S60" i="12"/>
  <c r="R60" i="12"/>
  <c r="Q60" i="12"/>
  <c r="P60" i="12"/>
  <c r="E60" i="12"/>
  <c r="W58" i="12"/>
  <c r="V58" i="12"/>
  <c r="O58" i="12"/>
  <c r="N58" i="12"/>
  <c r="M58" i="12"/>
  <c r="L58" i="12"/>
  <c r="K58" i="12"/>
  <c r="J58" i="12"/>
  <c r="I58" i="12"/>
  <c r="Q58" i="12" s="1"/>
  <c r="H58" i="12"/>
  <c r="R58" i="12" s="1"/>
  <c r="G58" i="12"/>
  <c r="F58" i="12"/>
  <c r="C58" i="12"/>
  <c r="B58" i="12"/>
  <c r="S57" i="12"/>
  <c r="R57" i="12"/>
  <c r="Q57" i="12"/>
  <c r="P57" i="12"/>
  <c r="E57" i="12"/>
  <c r="U57" i="12"/>
  <c r="U56" i="12"/>
  <c r="T56" i="12"/>
  <c r="S56" i="12"/>
  <c r="R56" i="12"/>
  <c r="Q56" i="12"/>
  <c r="P56" i="12"/>
  <c r="E56" i="12"/>
  <c r="S55" i="12"/>
  <c r="R55" i="12"/>
  <c r="Q55" i="12"/>
  <c r="P55" i="12"/>
  <c r="E55" i="12"/>
  <c r="T55" i="12"/>
  <c r="S54" i="12"/>
  <c r="R54" i="12"/>
  <c r="Q54" i="12"/>
  <c r="P54" i="12"/>
  <c r="E54" i="12"/>
  <c r="U54" i="12" s="1"/>
  <c r="W52" i="12"/>
  <c r="V52" i="12"/>
  <c r="O52" i="12"/>
  <c r="N52" i="12"/>
  <c r="M52" i="12"/>
  <c r="L52" i="12"/>
  <c r="K52" i="12"/>
  <c r="J52" i="12"/>
  <c r="I52" i="12"/>
  <c r="S52" i="12"/>
  <c r="H52" i="12"/>
  <c r="G52" i="12"/>
  <c r="F52" i="12"/>
  <c r="C52" i="12"/>
  <c r="E52" i="12"/>
  <c r="B52" i="12"/>
  <c r="S51" i="12"/>
  <c r="R51" i="12"/>
  <c r="Q51" i="12"/>
  <c r="P51" i="12"/>
  <c r="E51" i="12"/>
  <c r="S50" i="12"/>
  <c r="R50" i="12"/>
  <c r="Q50" i="12"/>
  <c r="P50" i="12"/>
  <c r="E50" i="12"/>
  <c r="U50" i="12" s="1"/>
  <c r="U49" i="12"/>
  <c r="S49" i="12"/>
  <c r="R49" i="12"/>
  <c r="Q49" i="12"/>
  <c r="P49" i="12"/>
  <c r="E49" i="12"/>
  <c r="T49" i="12"/>
  <c r="T48" i="12"/>
  <c r="S48" i="12"/>
  <c r="R48" i="12"/>
  <c r="Q48" i="12"/>
  <c r="P48" i="12"/>
  <c r="E48" i="12"/>
  <c r="U48" i="12" s="1"/>
  <c r="S47" i="12"/>
  <c r="R47" i="12"/>
  <c r="Q47" i="12"/>
  <c r="P47" i="12"/>
  <c r="E47" i="12"/>
  <c r="U47" i="12"/>
  <c r="S46" i="12"/>
  <c r="R46" i="12"/>
  <c r="Q46" i="12"/>
  <c r="P46" i="12"/>
  <c r="E46" i="12"/>
  <c r="U46" i="12"/>
  <c r="S45" i="12"/>
  <c r="R45" i="12"/>
  <c r="Q45" i="12"/>
  <c r="P45" i="12"/>
  <c r="E45" i="12"/>
  <c r="U45" i="12" s="1"/>
  <c r="U44" i="12"/>
  <c r="S44" i="12"/>
  <c r="R44" i="12"/>
  <c r="Q44" i="12"/>
  <c r="P44" i="12"/>
  <c r="E44" i="12"/>
  <c r="T44" i="12"/>
  <c r="S43" i="12"/>
  <c r="R43" i="12"/>
  <c r="Q43" i="12"/>
  <c r="P43" i="12"/>
  <c r="E43" i="12"/>
  <c r="U43" i="12" s="1"/>
  <c r="S42" i="12"/>
  <c r="R42" i="12"/>
  <c r="Q42" i="12"/>
  <c r="P42" i="12"/>
  <c r="E42" i="12"/>
  <c r="S41" i="12"/>
  <c r="R41" i="12"/>
  <c r="Q41" i="12"/>
  <c r="P41" i="12"/>
  <c r="E41" i="12"/>
  <c r="T41" i="12" s="1"/>
  <c r="W39" i="12"/>
  <c r="V39" i="12"/>
  <c r="O39" i="12"/>
  <c r="N39" i="12"/>
  <c r="M39" i="12"/>
  <c r="L39" i="12"/>
  <c r="K39" i="12"/>
  <c r="J39" i="12"/>
  <c r="I39" i="12"/>
  <c r="Q39" i="12"/>
  <c r="H39" i="12"/>
  <c r="P39" i="12"/>
  <c r="G39" i="12"/>
  <c r="F39" i="12"/>
  <c r="C39" i="12"/>
  <c r="E39" i="12" s="1"/>
  <c r="B39" i="12"/>
  <c r="S38" i="12"/>
  <c r="R38" i="12"/>
  <c r="Q38" i="12"/>
  <c r="P38" i="12"/>
  <c r="E38" i="12"/>
  <c r="U38" i="12"/>
  <c r="S37" i="12"/>
  <c r="R37" i="12"/>
  <c r="Q37" i="12"/>
  <c r="P37" i="12"/>
  <c r="E37" i="12"/>
  <c r="T37" i="12" s="1"/>
  <c r="S36" i="12"/>
  <c r="R36" i="12"/>
  <c r="Q36" i="12"/>
  <c r="P36" i="12"/>
  <c r="E36" i="12"/>
  <c r="U36" i="12"/>
  <c r="S35" i="12"/>
  <c r="R35" i="12"/>
  <c r="Q35" i="12"/>
  <c r="P35" i="12"/>
  <c r="E35" i="12"/>
  <c r="U35" i="12"/>
  <c r="S34" i="12"/>
  <c r="R34" i="12"/>
  <c r="Q34" i="12"/>
  <c r="P34" i="12"/>
  <c r="E34" i="12"/>
  <c r="U34" i="12" s="1"/>
  <c r="W32" i="12"/>
  <c r="V32" i="12"/>
  <c r="O32" i="12"/>
  <c r="N32" i="12"/>
  <c r="M32" i="12"/>
  <c r="L32" i="12"/>
  <c r="K32" i="12"/>
  <c r="J32" i="12"/>
  <c r="I32" i="12"/>
  <c r="Q32" i="12"/>
  <c r="H32" i="12"/>
  <c r="P32" i="12"/>
  <c r="G32" i="12"/>
  <c r="F32" i="12"/>
  <c r="C32" i="12"/>
  <c r="E32" i="12" s="1"/>
  <c r="B32" i="12"/>
  <c r="S31" i="12"/>
  <c r="R31" i="12"/>
  <c r="Q31" i="12"/>
  <c r="U31" i="12" s="1"/>
  <c r="P31" i="12"/>
  <c r="T31" i="12"/>
  <c r="E31" i="12"/>
  <c r="W29" i="12"/>
  <c r="V29" i="12"/>
  <c r="O29" i="12"/>
  <c r="N29" i="12"/>
  <c r="M29" i="12"/>
  <c r="L29" i="12"/>
  <c r="K29" i="12"/>
  <c r="J29" i="12"/>
  <c r="I29" i="12"/>
  <c r="Q29" i="12"/>
  <c r="H29" i="12"/>
  <c r="G29" i="12"/>
  <c r="F29" i="12"/>
  <c r="C29" i="12"/>
  <c r="B29" i="12"/>
  <c r="S28" i="12"/>
  <c r="R28" i="12"/>
  <c r="Q28" i="12"/>
  <c r="P28" i="12"/>
  <c r="E28" i="12"/>
  <c r="T28" i="12" s="1"/>
  <c r="S27" i="12"/>
  <c r="R27" i="12"/>
  <c r="Q27" i="12"/>
  <c r="P27" i="12"/>
  <c r="E27" i="12"/>
  <c r="U27" i="12" s="1"/>
  <c r="T26" i="12"/>
  <c r="S26" i="12"/>
  <c r="R26" i="12"/>
  <c r="Q26" i="12"/>
  <c r="P26" i="12"/>
  <c r="E26" i="12"/>
  <c r="U26" i="12"/>
  <c r="S25" i="12"/>
  <c r="R25" i="12"/>
  <c r="Q25" i="12"/>
  <c r="P25" i="12"/>
  <c r="E25" i="12"/>
  <c r="U25" i="12" s="1"/>
  <c r="W23" i="12"/>
  <c r="V23" i="12"/>
  <c r="O23" i="12"/>
  <c r="N23" i="12"/>
  <c r="M23" i="12"/>
  <c r="L23" i="12"/>
  <c r="K23" i="12"/>
  <c r="J23" i="12"/>
  <c r="I23" i="12"/>
  <c r="Q23" i="12"/>
  <c r="H23" i="12"/>
  <c r="R23" i="12"/>
  <c r="G23" i="12"/>
  <c r="F23" i="12"/>
  <c r="C23" i="12"/>
  <c r="B23" i="12"/>
  <c r="S22" i="12"/>
  <c r="R22" i="12"/>
  <c r="Q22" i="12"/>
  <c r="P22" i="12"/>
  <c r="E22" i="12"/>
  <c r="U22" i="12" s="1"/>
  <c r="S21" i="12"/>
  <c r="R21" i="12"/>
  <c r="Q21" i="12"/>
  <c r="P21" i="12"/>
  <c r="E21" i="12"/>
  <c r="U21" i="12" s="1"/>
  <c r="S20" i="12"/>
  <c r="R20" i="12"/>
  <c r="Q20" i="12"/>
  <c r="P20" i="12"/>
  <c r="E20" i="12"/>
  <c r="T20" i="12" s="1"/>
  <c r="S19" i="12"/>
  <c r="R19" i="12"/>
  <c r="Q19" i="12"/>
  <c r="P19" i="12"/>
  <c r="E19" i="12"/>
  <c r="U19" i="12"/>
  <c r="S18" i="12"/>
  <c r="R18" i="12"/>
  <c r="Q18" i="12"/>
  <c r="P18" i="12"/>
  <c r="E18" i="12"/>
  <c r="U18" i="12"/>
  <c r="S17" i="12"/>
  <c r="R17" i="12"/>
  <c r="Q17" i="12"/>
  <c r="P17" i="12"/>
  <c r="E17" i="12"/>
  <c r="T17" i="12" s="1"/>
  <c r="W15" i="12"/>
  <c r="V15" i="12"/>
  <c r="O15" i="12"/>
  <c r="N15" i="12"/>
  <c r="M15" i="12"/>
  <c r="L15" i="12"/>
  <c r="P15" i="12" s="1"/>
  <c r="K15" i="12"/>
  <c r="J15" i="12"/>
  <c r="I15" i="12"/>
  <c r="Q15" i="12" s="1"/>
  <c r="H15" i="12"/>
  <c r="G15" i="12"/>
  <c r="F15" i="12"/>
  <c r="C15" i="12"/>
  <c r="E15" i="12" s="1"/>
  <c r="B15" i="12"/>
  <c r="S14" i="12"/>
  <c r="R14" i="12"/>
  <c r="Q14" i="12"/>
  <c r="P14" i="12"/>
  <c r="E14" i="12"/>
  <c r="U14" i="12" s="1"/>
  <c r="S13" i="12"/>
  <c r="R13" i="12"/>
  <c r="Q13" i="12"/>
  <c r="P13" i="12"/>
  <c r="E13" i="12"/>
  <c r="U13" i="12" s="1"/>
  <c r="T13" i="12"/>
  <c r="S12" i="12"/>
  <c r="R12" i="12"/>
  <c r="Q12" i="12"/>
  <c r="P12" i="12"/>
  <c r="E12" i="12"/>
  <c r="U12" i="12"/>
  <c r="S11" i="12"/>
  <c r="R11" i="12"/>
  <c r="Q11" i="12"/>
  <c r="P11" i="12"/>
  <c r="E11" i="12"/>
  <c r="U11" i="12" s="1"/>
  <c r="S10" i="12"/>
  <c r="R10" i="12"/>
  <c r="Q10" i="12"/>
  <c r="U10" i="12"/>
  <c r="P10" i="12"/>
  <c r="E10" i="12"/>
  <c r="T10" i="12" s="1"/>
  <c r="T9" i="12"/>
  <c r="S9" i="12"/>
  <c r="R9" i="12"/>
  <c r="Q9" i="12"/>
  <c r="P9" i="12"/>
  <c r="E9" i="12"/>
  <c r="U9" i="12" s="1"/>
  <c r="S90" i="11"/>
  <c r="R90" i="11"/>
  <c r="Q90" i="11"/>
  <c r="P90" i="11"/>
  <c r="E90" i="11"/>
  <c r="T90" i="11"/>
  <c r="S89" i="11"/>
  <c r="R89" i="11"/>
  <c r="Q89" i="11"/>
  <c r="P89" i="11"/>
  <c r="E89" i="11"/>
  <c r="U89" i="11"/>
  <c r="T88" i="11"/>
  <c r="S88" i="11"/>
  <c r="R88" i="11"/>
  <c r="Q88" i="11"/>
  <c r="P88" i="11"/>
  <c r="E88" i="11"/>
  <c r="U88" i="11"/>
  <c r="S87" i="11"/>
  <c r="R87" i="11"/>
  <c r="Q87" i="11"/>
  <c r="P87" i="11"/>
  <c r="E87" i="11"/>
  <c r="U87" i="11"/>
  <c r="T86" i="11"/>
  <c r="S86" i="11"/>
  <c r="R86" i="11"/>
  <c r="Q86" i="11"/>
  <c r="P86" i="11"/>
  <c r="E86" i="11"/>
  <c r="U86" i="11" s="1"/>
  <c r="S85" i="11"/>
  <c r="R85" i="11"/>
  <c r="Q85" i="11"/>
  <c r="P85" i="11"/>
  <c r="E85" i="11"/>
  <c r="T85" i="11"/>
  <c r="S84" i="11"/>
  <c r="R84" i="11"/>
  <c r="Q84" i="11"/>
  <c r="P84" i="11"/>
  <c r="E84" i="11"/>
  <c r="U84" i="11"/>
  <c r="S83" i="11"/>
  <c r="R83" i="11"/>
  <c r="Q83" i="11"/>
  <c r="P83" i="11"/>
  <c r="E83" i="11"/>
  <c r="U83" i="11" s="1"/>
  <c r="W69" i="11"/>
  <c r="V69" i="11"/>
  <c r="O69" i="11"/>
  <c r="N69" i="11"/>
  <c r="M69" i="11"/>
  <c r="L69" i="11"/>
  <c r="K69" i="11"/>
  <c r="J69" i="11"/>
  <c r="I69" i="11"/>
  <c r="Q69" i="11"/>
  <c r="H69" i="11"/>
  <c r="G69" i="11"/>
  <c r="F69" i="11"/>
  <c r="C69" i="11"/>
  <c r="B69" i="11"/>
  <c r="W68" i="11"/>
  <c r="V68" i="11"/>
  <c r="O68" i="11"/>
  <c r="N68" i="11"/>
  <c r="M68" i="11"/>
  <c r="L68" i="11"/>
  <c r="K68" i="11"/>
  <c r="J68" i="11"/>
  <c r="I68" i="11"/>
  <c r="S68" i="11"/>
  <c r="H68" i="11"/>
  <c r="P68" i="11" s="1"/>
  <c r="G68" i="11"/>
  <c r="F68" i="11"/>
  <c r="C68" i="11"/>
  <c r="B68" i="11"/>
  <c r="E68" i="11" s="1"/>
  <c r="W67" i="11"/>
  <c r="V67" i="11"/>
  <c r="O67" i="11"/>
  <c r="N67" i="11"/>
  <c r="M67" i="11"/>
  <c r="L67" i="11"/>
  <c r="K67" i="11"/>
  <c r="J67" i="11"/>
  <c r="I67" i="11"/>
  <c r="H67" i="11"/>
  <c r="P67" i="11" s="1"/>
  <c r="G67" i="11"/>
  <c r="F67" i="11"/>
  <c r="C67" i="11"/>
  <c r="B67" i="11"/>
  <c r="E67" i="11" s="1"/>
  <c r="S66" i="11"/>
  <c r="R66" i="11"/>
  <c r="Q66" i="11"/>
  <c r="P66" i="11"/>
  <c r="E66" i="11"/>
  <c r="U66" i="11" s="1"/>
  <c r="W64" i="11"/>
  <c r="V64" i="11"/>
  <c r="O64" i="11"/>
  <c r="N64" i="11"/>
  <c r="M64" i="11"/>
  <c r="L64" i="11"/>
  <c r="K64" i="11"/>
  <c r="J64" i="11"/>
  <c r="I64" i="11"/>
  <c r="H64" i="11"/>
  <c r="G64" i="11"/>
  <c r="F64" i="11"/>
  <c r="C64" i="11"/>
  <c r="B64" i="11"/>
  <c r="E64" i="11" s="1"/>
  <c r="W63" i="11"/>
  <c r="V63" i="11"/>
  <c r="O63" i="11"/>
  <c r="N63" i="11"/>
  <c r="M63" i="11"/>
  <c r="L63" i="11"/>
  <c r="K63" i="11"/>
  <c r="J63" i="11"/>
  <c r="I63" i="11"/>
  <c r="H63" i="11"/>
  <c r="G63" i="11"/>
  <c r="F63" i="11"/>
  <c r="C63" i="11"/>
  <c r="B63" i="11"/>
  <c r="E63" i="11"/>
  <c r="S62" i="11"/>
  <c r="R62" i="11"/>
  <c r="Q62" i="11"/>
  <c r="P62" i="11"/>
  <c r="E62" i="11"/>
  <c r="T62" i="11" s="1"/>
  <c r="S61" i="11"/>
  <c r="R61" i="11"/>
  <c r="Q61" i="11"/>
  <c r="P61" i="11"/>
  <c r="E61" i="11"/>
  <c r="T61" i="11"/>
  <c r="S60" i="11"/>
  <c r="R60" i="11"/>
  <c r="Q60" i="11"/>
  <c r="P60" i="11"/>
  <c r="E60" i="11"/>
  <c r="W58" i="11"/>
  <c r="V58" i="11"/>
  <c r="O58" i="11"/>
  <c r="N58" i="11"/>
  <c r="M58" i="11"/>
  <c r="L58" i="11"/>
  <c r="K58" i="11"/>
  <c r="J58" i="11"/>
  <c r="I58" i="11"/>
  <c r="S58" i="11" s="1"/>
  <c r="H58" i="11"/>
  <c r="G58" i="11"/>
  <c r="F58" i="11"/>
  <c r="C58" i="11"/>
  <c r="B58" i="11"/>
  <c r="S57" i="11"/>
  <c r="R57" i="11"/>
  <c r="Q57" i="11"/>
  <c r="P57" i="11"/>
  <c r="E57" i="11"/>
  <c r="U57" i="11" s="1"/>
  <c r="S56" i="11"/>
  <c r="R56" i="11"/>
  <c r="Q56" i="11"/>
  <c r="P56" i="11"/>
  <c r="E56" i="11"/>
  <c r="S55" i="11"/>
  <c r="R55" i="11"/>
  <c r="Q55" i="11"/>
  <c r="P55" i="11"/>
  <c r="E55" i="11"/>
  <c r="U55" i="11" s="1"/>
  <c r="S54" i="11"/>
  <c r="R54" i="11"/>
  <c r="Q54" i="11"/>
  <c r="P54" i="11"/>
  <c r="E54" i="11"/>
  <c r="W52" i="11"/>
  <c r="V52" i="11"/>
  <c r="O52" i="11"/>
  <c r="N52" i="11"/>
  <c r="M52" i="11"/>
  <c r="L52" i="11"/>
  <c r="K52" i="11"/>
  <c r="J52" i="11"/>
  <c r="I52" i="11"/>
  <c r="H52" i="11"/>
  <c r="G52" i="11"/>
  <c r="F52" i="11"/>
  <c r="C52" i="11"/>
  <c r="B52" i="11"/>
  <c r="E52" i="11"/>
  <c r="S51" i="11"/>
  <c r="R51" i="11"/>
  <c r="Q51" i="11"/>
  <c r="P51" i="11"/>
  <c r="E51" i="11"/>
  <c r="T51" i="11" s="1"/>
  <c r="S50" i="11"/>
  <c r="R50" i="11"/>
  <c r="Q50" i="11"/>
  <c r="P50" i="11"/>
  <c r="E50" i="11"/>
  <c r="U50" i="11"/>
  <c r="S49" i="11"/>
  <c r="R49" i="11"/>
  <c r="Q49" i="11"/>
  <c r="P49" i="11"/>
  <c r="E49" i="11"/>
  <c r="S48" i="11"/>
  <c r="R48" i="11"/>
  <c r="Q48" i="11"/>
  <c r="P48" i="11"/>
  <c r="E48" i="11"/>
  <c r="U48" i="11"/>
  <c r="S47" i="11"/>
  <c r="R47" i="11"/>
  <c r="Q47" i="11"/>
  <c r="P47" i="11"/>
  <c r="E47" i="11"/>
  <c r="T47" i="11" s="1"/>
  <c r="S46" i="11"/>
  <c r="R46" i="11"/>
  <c r="Q46" i="11"/>
  <c r="P46" i="11"/>
  <c r="E46" i="11"/>
  <c r="U46" i="11"/>
  <c r="S45" i="11"/>
  <c r="R45" i="11"/>
  <c r="Q45" i="11"/>
  <c r="P45" i="11"/>
  <c r="E45" i="11"/>
  <c r="S44" i="11"/>
  <c r="R44" i="11"/>
  <c r="Q44" i="11"/>
  <c r="P44" i="11"/>
  <c r="E44" i="11"/>
  <c r="T44" i="11"/>
  <c r="S43" i="11"/>
  <c r="R43" i="11"/>
  <c r="Q43" i="11"/>
  <c r="P43" i="11"/>
  <c r="E43" i="11"/>
  <c r="U43" i="11"/>
  <c r="T42" i="11"/>
  <c r="S42" i="11"/>
  <c r="R42" i="11"/>
  <c r="Q42" i="11"/>
  <c r="P42" i="11"/>
  <c r="E42" i="11"/>
  <c r="S41" i="11"/>
  <c r="R41" i="11"/>
  <c r="Q41" i="11"/>
  <c r="P41" i="11"/>
  <c r="E41" i="11"/>
  <c r="W39" i="11"/>
  <c r="V39" i="11"/>
  <c r="O39" i="11"/>
  <c r="N39" i="11"/>
  <c r="M39" i="11"/>
  <c r="L39" i="11"/>
  <c r="K39" i="11"/>
  <c r="Q39" i="11" s="1"/>
  <c r="J39" i="11"/>
  <c r="I39" i="11"/>
  <c r="H39" i="11"/>
  <c r="R39" i="11"/>
  <c r="G39" i="11"/>
  <c r="F39" i="11"/>
  <c r="C39" i="11"/>
  <c r="B39" i="11"/>
  <c r="S38" i="11"/>
  <c r="R38" i="11"/>
  <c r="Q38" i="11"/>
  <c r="P38" i="11"/>
  <c r="E38" i="11"/>
  <c r="U37" i="11"/>
  <c r="T37" i="11"/>
  <c r="S37" i="11"/>
  <c r="R37" i="11"/>
  <c r="Q37" i="11"/>
  <c r="P37" i="11"/>
  <c r="E37" i="11"/>
  <c r="S36" i="11"/>
  <c r="R36" i="11"/>
  <c r="Q36" i="11"/>
  <c r="P36" i="11"/>
  <c r="E36" i="11"/>
  <c r="T36" i="11"/>
  <c r="S35" i="11"/>
  <c r="R35" i="11"/>
  <c r="Q35" i="11"/>
  <c r="P35" i="11"/>
  <c r="E35" i="11"/>
  <c r="U35" i="11" s="1"/>
  <c r="S34" i="11"/>
  <c r="R34" i="11"/>
  <c r="Q34" i="11"/>
  <c r="P34" i="11"/>
  <c r="E34" i="11"/>
  <c r="W32" i="11"/>
  <c r="V32" i="11"/>
  <c r="O32" i="11"/>
  <c r="N32" i="11"/>
  <c r="M32" i="11"/>
  <c r="L32" i="11"/>
  <c r="K32" i="11"/>
  <c r="J32" i="11"/>
  <c r="I32" i="11"/>
  <c r="Q32" i="11"/>
  <c r="H32" i="11"/>
  <c r="G32" i="11"/>
  <c r="F32" i="11"/>
  <c r="C32" i="11"/>
  <c r="B32" i="11"/>
  <c r="S31" i="11"/>
  <c r="R31" i="11"/>
  <c r="Q31" i="11"/>
  <c r="P31" i="11"/>
  <c r="E31" i="11"/>
  <c r="W29" i="11"/>
  <c r="V29" i="11"/>
  <c r="O29" i="11"/>
  <c r="N29" i="11"/>
  <c r="M29" i="11"/>
  <c r="L29" i="11"/>
  <c r="K29" i="11"/>
  <c r="J29" i="11"/>
  <c r="I29" i="11"/>
  <c r="Q29" i="11" s="1"/>
  <c r="H29" i="11"/>
  <c r="R29" i="11"/>
  <c r="G29" i="11"/>
  <c r="F29" i="11"/>
  <c r="C29" i="11"/>
  <c r="B29" i="11"/>
  <c r="S28" i="11"/>
  <c r="R28" i="11"/>
  <c r="Q28" i="11"/>
  <c r="P28" i="11"/>
  <c r="E28" i="11"/>
  <c r="U27" i="11"/>
  <c r="S27" i="11"/>
  <c r="R27" i="11"/>
  <c r="Q27" i="11"/>
  <c r="P27" i="11"/>
  <c r="E27" i="11"/>
  <c r="T27" i="11" s="1"/>
  <c r="S26" i="11"/>
  <c r="R26" i="11"/>
  <c r="Q26" i="11"/>
  <c r="P26" i="11"/>
  <c r="E26" i="11"/>
  <c r="T26" i="11" s="1"/>
  <c r="T25" i="11"/>
  <c r="S25" i="11"/>
  <c r="R25" i="11"/>
  <c r="Q25" i="11"/>
  <c r="P25" i="11"/>
  <c r="E25" i="11"/>
  <c r="U25" i="11"/>
  <c r="W23" i="11"/>
  <c r="V23" i="11"/>
  <c r="O23" i="11"/>
  <c r="N23" i="11"/>
  <c r="M23" i="11"/>
  <c r="L23" i="11"/>
  <c r="K23" i="11"/>
  <c r="J23" i="11"/>
  <c r="I23" i="11"/>
  <c r="S23" i="11"/>
  <c r="H23" i="11"/>
  <c r="P23" i="11" s="1"/>
  <c r="G23" i="11"/>
  <c r="F23" i="11"/>
  <c r="C23" i="11"/>
  <c r="E23" i="11"/>
  <c r="B23" i="11"/>
  <c r="S22" i="11"/>
  <c r="R22" i="11"/>
  <c r="Q22" i="11"/>
  <c r="P22" i="11"/>
  <c r="E22" i="11"/>
  <c r="U22" i="11" s="1"/>
  <c r="S21" i="11"/>
  <c r="R21" i="11"/>
  <c r="Q21" i="11"/>
  <c r="P21" i="11"/>
  <c r="E21" i="11"/>
  <c r="S20" i="11"/>
  <c r="R20" i="11"/>
  <c r="Q20" i="11"/>
  <c r="P20" i="11"/>
  <c r="E20" i="11"/>
  <c r="U20" i="11"/>
  <c r="U19" i="11"/>
  <c r="S19" i="11"/>
  <c r="R19" i="11"/>
  <c r="Q19" i="11"/>
  <c r="P19" i="11"/>
  <c r="E19" i="11"/>
  <c r="T19" i="11" s="1"/>
  <c r="S18" i="11"/>
  <c r="R18" i="11"/>
  <c r="Q18" i="11"/>
  <c r="P18" i="11"/>
  <c r="E18" i="11"/>
  <c r="U18" i="11" s="1"/>
  <c r="S17" i="11"/>
  <c r="R17" i="11"/>
  <c r="Q17" i="11"/>
  <c r="P17" i="11"/>
  <c r="E17" i="11"/>
  <c r="W15" i="11"/>
  <c r="V15" i="11"/>
  <c r="O15" i="11"/>
  <c r="N15" i="11"/>
  <c r="M15" i="11"/>
  <c r="L15" i="11"/>
  <c r="K15" i="11"/>
  <c r="J15" i="11"/>
  <c r="I15" i="11"/>
  <c r="H15" i="11"/>
  <c r="R15" i="11" s="1"/>
  <c r="G15" i="11"/>
  <c r="F15" i="11"/>
  <c r="C15" i="11"/>
  <c r="B15" i="11"/>
  <c r="E15" i="11" s="1"/>
  <c r="S14" i="11"/>
  <c r="R14" i="11"/>
  <c r="Q14" i="11"/>
  <c r="P14" i="11"/>
  <c r="E14" i="11"/>
  <c r="S13" i="11"/>
  <c r="R13" i="11"/>
  <c r="Q13" i="11"/>
  <c r="P13" i="11"/>
  <c r="E13" i="11"/>
  <c r="U13" i="11" s="1"/>
  <c r="S12" i="11"/>
  <c r="R12" i="11"/>
  <c r="Q12" i="11"/>
  <c r="P12" i="11"/>
  <c r="E12" i="11"/>
  <c r="S11" i="11"/>
  <c r="R11" i="11"/>
  <c r="Q11" i="11"/>
  <c r="P11" i="11"/>
  <c r="E11" i="11"/>
  <c r="U11" i="11" s="1"/>
  <c r="S10" i="11"/>
  <c r="R10" i="11"/>
  <c r="Q10" i="11"/>
  <c r="P10" i="11"/>
  <c r="E10" i="11"/>
  <c r="S9" i="11"/>
  <c r="R9" i="11"/>
  <c r="Q9" i="11"/>
  <c r="P9" i="11"/>
  <c r="E9" i="11"/>
  <c r="U9" i="11" s="1"/>
  <c r="S90" i="10"/>
  <c r="R90" i="10"/>
  <c r="Q90" i="10"/>
  <c r="P90" i="10"/>
  <c r="E90" i="10"/>
  <c r="S89" i="10"/>
  <c r="R89" i="10"/>
  <c r="Q89" i="10"/>
  <c r="P89" i="10"/>
  <c r="E89" i="10"/>
  <c r="T89" i="10"/>
  <c r="S88" i="10"/>
  <c r="R88" i="10"/>
  <c r="Q88" i="10"/>
  <c r="P88" i="10"/>
  <c r="E88" i="10"/>
  <c r="U88" i="10"/>
  <c r="S87" i="10"/>
  <c r="R87" i="10"/>
  <c r="Q87" i="10"/>
  <c r="P87" i="10"/>
  <c r="E87" i="10"/>
  <c r="U87" i="10" s="1"/>
  <c r="S86" i="10"/>
  <c r="R86" i="10"/>
  <c r="Q86" i="10"/>
  <c r="P86" i="10"/>
  <c r="E86" i="10"/>
  <c r="U85" i="10"/>
  <c r="S85" i="10"/>
  <c r="R85" i="10"/>
  <c r="Q85" i="10"/>
  <c r="P85" i="10"/>
  <c r="E85" i="10"/>
  <c r="T85" i="10" s="1"/>
  <c r="S84" i="10"/>
  <c r="R84" i="10"/>
  <c r="Q84" i="10"/>
  <c r="P84" i="10"/>
  <c r="E84" i="10"/>
  <c r="T84" i="10" s="1"/>
  <c r="T83" i="10"/>
  <c r="S83" i="10"/>
  <c r="R83" i="10"/>
  <c r="Q83" i="10"/>
  <c r="P83" i="10"/>
  <c r="E83" i="10"/>
  <c r="U83" i="10"/>
  <c r="W69" i="10"/>
  <c r="V69" i="10"/>
  <c r="O69" i="10"/>
  <c r="N69" i="10"/>
  <c r="M69" i="10"/>
  <c r="L69" i="10"/>
  <c r="K69" i="10"/>
  <c r="J69" i="10"/>
  <c r="I69" i="10"/>
  <c r="H69" i="10"/>
  <c r="G69" i="10"/>
  <c r="F69" i="10"/>
  <c r="C69" i="10"/>
  <c r="B69" i="10"/>
  <c r="E69" i="10" s="1"/>
  <c r="W68" i="10"/>
  <c r="V68" i="10"/>
  <c r="O68" i="10"/>
  <c r="N68" i="10"/>
  <c r="M68" i="10"/>
  <c r="L68" i="10"/>
  <c r="K68" i="10"/>
  <c r="J68" i="10"/>
  <c r="I68" i="10"/>
  <c r="Q68" i="10" s="1"/>
  <c r="H68" i="10"/>
  <c r="G68" i="10"/>
  <c r="F68" i="10"/>
  <c r="C68" i="10"/>
  <c r="E68" i="10" s="1"/>
  <c r="B68" i="10"/>
  <c r="W67" i="10"/>
  <c r="V67" i="10"/>
  <c r="S67" i="10"/>
  <c r="O67" i="10"/>
  <c r="N67" i="10"/>
  <c r="M67" i="10"/>
  <c r="Q67" i="10" s="1"/>
  <c r="L67" i="10"/>
  <c r="K67" i="10"/>
  <c r="J67" i="10"/>
  <c r="I67" i="10"/>
  <c r="H67" i="10"/>
  <c r="P67" i="10" s="1"/>
  <c r="G67" i="10"/>
  <c r="F67" i="10"/>
  <c r="C67" i="10"/>
  <c r="B67" i="10"/>
  <c r="E67" i="10" s="1"/>
  <c r="S66" i="10"/>
  <c r="R66" i="10"/>
  <c r="Q66" i="10"/>
  <c r="U66" i="10"/>
  <c r="P66" i="10"/>
  <c r="E66" i="10"/>
  <c r="T66" i="10" s="1"/>
  <c r="W64" i="10"/>
  <c r="V64" i="10"/>
  <c r="O64" i="10"/>
  <c r="N64" i="10"/>
  <c r="M64" i="10"/>
  <c r="L64" i="10"/>
  <c r="K64" i="10"/>
  <c r="J64" i="10"/>
  <c r="I64" i="10"/>
  <c r="H64" i="10"/>
  <c r="G64" i="10"/>
  <c r="F64" i="10"/>
  <c r="C64" i="10"/>
  <c r="B64" i="10"/>
  <c r="W63" i="10"/>
  <c r="V63" i="10"/>
  <c r="O63" i="10"/>
  <c r="N63" i="10"/>
  <c r="M63" i="10"/>
  <c r="L63" i="10"/>
  <c r="K63" i="10"/>
  <c r="J63" i="10"/>
  <c r="I63" i="10"/>
  <c r="S63" i="10" s="1"/>
  <c r="H63" i="10"/>
  <c r="R63" i="10"/>
  <c r="G63" i="10"/>
  <c r="F63" i="10"/>
  <c r="C63" i="10"/>
  <c r="B63" i="10"/>
  <c r="S62" i="10"/>
  <c r="R62" i="10"/>
  <c r="Q62" i="10"/>
  <c r="P62" i="10"/>
  <c r="E62" i="10"/>
  <c r="S61" i="10"/>
  <c r="R61" i="10"/>
  <c r="Q61" i="10"/>
  <c r="P61" i="10"/>
  <c r="E61" i="10"/>
  <c r="U61" i="10" s="1"/>
  <c r="U60" i="10"/>
  <c r="S60" i="10"/>
  <c r="R60" i="10"/>
  <c r="Q60" i="10"/>
  <c r="P60" i="10"/>
  <c r="E60" i="10"/>
  <c r="W58" i="10"/>
  <c r="V58" i="10"/>
  <c r="O58" i="10"/>
  <c r="N58" i="10"/>
  <c r="M58" i="10"/>
  <c r="L58" i="10"/>
  <c r="K58" i="10"/>
  <c r="J58" i="10"/>
  <c r="I58" i="10"/>
  <c r="H58" i="10"/>
  <c r="G58" i="10"/>
  <c r="F58" i="10"/>
  <c r="C58" i="10"/>
  <c r="B58" i="10"/>
  <c r="E58" i="10" s="1"/>
  <c r="S57" i="10"/>
  <c r="R57" i="10"/>
  <c r="Q57" i="10"/>
  <c r="P57" i="10"/>
  <c r="E57" i="10"/>
  <c r="T57" i="10" s="1"/>
  <c r="U57" i="10"/>
  <c r="S56" i="10"/>
  <c r="R56" i="10"/>
  <c r="Q56" i="10"/>
  <c r="P56" i="10"/>
  <c r="E56" i="10"/>
  <c r="U56" i="10"/>
  <c r="S55" i="10"/>
  <c r="R55" i="10"/>
  <c r="Q55" i="10"/>
  <c r="P55" i="10"/>
  <c r="E55" i="10"/>
  <c r="S54" i="10"/>
  <c r="R54" i="10"/>
  <c r="Q54" i="10"/>
  <c r="P54" i="10"/>
  <c r="E54" i="10"/>
  <c r="U54" i="10" s="1"/>
  <c r="W52" i="10"/>
  <c r="V52" i="10"/>
  <c r="O52" i="10"/>
  <c r="N52" i="10"/>
  <c r="M52" i="10"/>
  <c r="L52" i="10"/>
  <c r="K52" i="10"/>
  <c r="J52" i="10"/>
  <c r="P52" i="10" s="1"/>
  <c r="I52" i="10"/>
  <c r="S52" i="10"/>
  <c r="H52" i="10"/>
  <c r="G52" i="10"/>
  <c r="F52" i="10"/>
  <c r="C52" i="10"/>
  <c r="B52" i="10"/>
  <c r="S51" i="10"/>
  <c r="R51" i="10"/>
  <c r="Q51" i="10"/>
  <c r="P51" i="10"/>
  <c r="E51" i="10"/>
  <c r="S50" i="10"/>
  <c r="R50" i="10"/>
  <c r="Q50" i="10"/>
  <c r="P50" i="10"/>
  <c r="E50" i="10"/>
  <c r="T49" i="10"/>
  <c r="S49" i="10"/>
  <c r="R49" i="10"/>
  <c r="Q49" i="10"/>
  <c r="P49" i="10"/>
  <c r="E49" i="10"/>
  <c r="U49" i="10"/>
  <c r="S48" i="10"/>
  <c r="R48" i="10"/>
  <c r="Q48" i="10"/>
  <c r="P48" i="10"/>
  <c r="E48" i="10"/>
  <c r="S47" i="10"/>
  <c r="R47" i="10"/>
  <c r="Q47" i="10"/>
  <c r="P47" i="10"/>
  <c r="E47" i="10"/>
  <c r="U47" i="10" s="1"/>
  <c r="S46" i="10"/>
  <c r="R46" i="10"/>
  <c r="Q46" i="10"/>
  <c r="P46" i="10"/>
  <c r="E46" i="10"/>
  <c r="T46" i="10" s="1"/>
  <c r="S45" i="10"/>
  <c r="R45" i="10"/>
  <c r="Q45" i="10"/>
  <c r="P45" i="10"/>
  <c r="E45" i="10"/>
  <c r="U45" i="10"/>
  <c r="S44" i="10"/>
  <c r="R44" i="10"/>
  <c r="Q44" i="10"/>
  <c r="P44" i="10"/>
  <c r="E44" i="10"/>
  <c r="S43" i="10"/>
  <c r="R43" i="10"/>
  <c r="Q43" i="10"/>
  <c r="P43" i="10"/>
  <c r="E43" i="10"/>
  <c r="S42" i="10"/>
  <c r="R42" i="10"/>
  <c r="Q42" i="10"/>
  <c r="P42" i="10"/>
  <c r="E42" i="10"/>
  <c r="S41" i="10"/>
  <c r="R41" i="10"/>
  <c r="Q41" i="10"/>
  <c r="P41" i="10"/>
  <c r="E41" i="10"/>
  <c r="U41" i="10"/>
  <c r="W39" i="10"/>
  <c r="V39" i="10"/>
  <c r="O39" i="10"/>
  <c r="N39" i="10"/>
  <c r="M39" i="10"/>
  <c r="L39" i="10"/>
  <c r="K39" i="10"/>
  <c r="J39" i="10"/>
  <c r="I39" i="10"/>
  <c r="S39" i="10"/>
  <c r="H39" i="10"/>
  <c r="G39" i="10"/>
  <c r="F39" i="10"/>
  <c r="C39" i="10"/>
  <c r="B39" i="10"/>
  <c r="E39" i="10"/>
  <c r="T38" i="10"/>
  <c r="S38" i="10"/>
  <c r="R38" i="10"/>
  <c r="Q38" i="10"/>
  <c r="P38" i="10"/>
  <c r="E38" i="10"/>
  <c r="U38" i="10"/>
  <c r="S37" i="10"/>
  <c r="R37" i="10"/>
  <c r="Q37" i="10"/>
  <c r="P37" i="10"/>
  <c r="E37" i="10"/>
  <c r="S36" i="10"/>
  <c r="R36" i="10"/>
  <c r="Q36" i="10"/>
  <c r="P36" i="10"/>
  <c r="E36" i="10"/>
  <c r="U36" i="10" s="1"/>
  <c r="S35" i="10"/>
  <c r="R35" i="10"/>
  <c r="Q35" i="10"/>
  <c r="P35" i="10"/>
  <c r="E35" i="10"/>
  <c r="T35" i="10" s="1"/>
  <c r="S34" i="10"/>
  <c r="R34" i="10"/>
  <c r="Q34" i="10"/>
  <c r="P34" i="10"/>
  <c r="E34" i="10"/>
  <c r="T34" i="10" s="1"/>
  <c r="W32" i="10"/>
  <c r="V32" i="10"/>
  <c r="Q32" i="10"/>
  <c r="O32" i="10"/>
  <c r="N32" i="10"/>
  <c r="M32" i="10"/>
  <c r="L32" i="10"/>
  <c r="K32" i="10"/>
  <c r="J32" i="10"/>
  <c r="I32" i="10"/>
  <c r="S32" i="10"/>
  <c r="H32" i="10"/>
  <c r="G32" i="10"/>
  <c r="F32" i="10"/>
  <c r="C32" i="10"/>
  <c r="E32" i="10"/>
  <c r="B32" i="10"/>
  <c r="S31" i="10"/>
  <c r="R31" i="10"/>
  <c r="Q31" i="10"/>
  <c r="P31" i="10"/>
  <c r="E31" i="10"/>
  <c r="W29" i="10"/>
  <c r="V29" i="10"/>
  <c r="O29" i="10"/>
  <c r="N29" i="10"/>
  <c r="M29" i="10"/>
  <c r="L29" i="10"/>
  <c r="K29" i="10"/>
  <c r="J29" i="10"/>
  <c r="I29" i="10"/>
  <c r="S29" i="10"/>
  <c r="H29" i="10"/>
  <c r="P29" i="10"/>
  <c r="G29" i="10"/>
  <c r="F29" i="10"/>
  <c r="C29" i="10"/>
  <c r="B29" i="10"/>
  <c r="E29" i="10" s="1"/>
  <c r="S28" i="10"/>
  <c r="R28" i="10"/>
  <c r="Q28" i="10"/>
  <c r="P28" i="10"/>
  <c r="E28" i="10"/>
  <c r="S27" i="10"/>
  <c r="R27" i="10"/>
  <c r="Q27" i="10"/>
  <c r="P27" i="10"/>
  <c r="E27" i="10"/>
  <c r="U26" i="10"/>
  <c r="S26" i="10"/>
  <c r="R26" i="10"/>
  <c r="Q26" i="10"/>
  <c r="P26" i="10"/>
  <c r="E26" i="10"/>
  <c r="T26" i="10"/>
  <c r="U25" i="10"/>
  <c r="T25" i="10"/>
  <c r="S25" i="10"/>
  <c r="R25" i="10"/>
  <c r="Q25" i="10"/>
  <c r="P25" i="10"/>
  <c r="E25" i="10"/>
  <c r="W23" i="10"/>
  <c r="V23" i="10"/>
  <c r="O23" i="10"/>
  <c r="N23" i="10"/>
  <c r="M23" i="10"/>
  <c r="L23" i="10"/>
  <c r="K23" i="10"/>
  <c r="J23" i="10"/>
  <c r="I23" i="10"/>
  <c r="Q23" i="10" s="1"/>
  <c r="H23" i="10"/>
  <c r="P23" i="10" s="1"/>
  <c r="G23" i="10"/>
  <c r="F23" i="10"/>
  <c r="C23" i="10"/>
  <c r="B23" i="10"/>
  <c r="E23" i="10" s="1"/>
  <c r="S22" i="10"/>
  <c r="R22" i="10"/>
  <c r="Q22" i="10"/>
  <c r="P22" i="10"/>
  <c r="E22" i="10"/>
  <c r="T22" i="10" s="1"/>
  <c r="S21" i="10"/>
  <c r="R21" i="10"/>
  <c r="Q21" i="10"/>
  <c r="P21" i="10"/>
  <c r="E21" i="10"/>
  <c r="U21" i="10" s="1"/>
  <c r="S20" i="10"/>
  <c r="R20" i="10"/>
  <c r="Q20" i="10"/>
  <c r="P20" i="10"/>
  <c r="E20" i="10"/>
  <c r="U19" i="10"/>
  <c r="S19" i="10"/>
  <c r="R19" i="10"/>
  <c r="Q19" i="10"/>
  <c r="P19" i="10"/>
  <c r="E19" i="10"/>
  <c r="T19" i="10"/>
  <c r="U18" i="10"/>
  <c r="T18" i="10"/>
  <c r="S18" i="10"/>
  <c r="R18" i="10"/>
  <c r="Q18" i="10"/>
  <c r="P18" i="10"/>
  <c r="E18" i="10"/>
  <c r="S17" i="10"/>
  <c r="R17" i="10"/>
  <c r="Q17" i="10"/>
  <c r="P17" i="10"/>
  <c r="E17" i="10"/>
  <c r="U17" i="10"/>
  <c r="W15" i="10"/>
  <c r="V15" i="10"/>
  <c r="O15" i="10"/>
  <c r="N15" i="10"/>
  <c r="M15" i="10"/>
  <c r="L15" i="10"/>
  <c r="K15" i="10"/>
  <c r="J15" i="10"/>
  <c r="I15" i="10"/>
  <c r="S15" i="10"/>
  <c r="H15" i="10"/>
  <c r="G15" i="10"/>
  <c r="F15" i="10"/>
  <c r="E15" i="10"/>
  <c r="C15" i="10"/>
  <c r="B15" i="10"/>
  <c r="S14" i="10"/>
  <c r="R14" i="10"/>
  <c r="Q14" i="10"/>
  <c r="P14" i="10"/>
  <c r="E14" i="10"/>
  <c r="U14" i="10" s="1"/>
  <c r="S13" i="10"/>
  <c r="R13" i="10"/>
  <c r="Q13" i="10"/>
  <c r="P13" i="10"/>
  <c r="E13" i="10"/>
  <c r="S12" i="10"/>
  <c r="R12" i="10"/>
  <c r="Q12" i="10"/>
  <c r="P12" i="10"/>
  <c r="E12" i="10"/>
  <c r="T12" i="10" s="1"/>
  <c r="S11" i="10"/>
  <c r="R11" i="10"/>
  <c r="Q11" i="10"/>
  <c r="P11" i="10"/>
  <c r="E11" i="10"/>
  <c r="U11" i="10" s="1"/>
  <c r="S10" i="10"/>
  <c r="R10" i="10"/>
  <c r="Q10" i="10"/>
  <c r="P10" i="10"/>
  <c r="E10" i="10"/>
  <c r="U10" i="10"/>
  <c r="S9" i="10"/>
  <c r="R9" i="10"/>
  <c r="Q9" i="10"/>
  <c r="P9" i="10"/>
  <c r="E9" i="10"/>
  <c r="S90" i="9"/>
  <c r="R90" i="9"/>
  <c r="Q90" i="9"/>
  <c r="P90" i="9"/>
  <c r="E90" i="9"/>
  <c r="U90" i="9"/>
  <c r="S89" i="9"/>
  <c r="R89" i="9"/>
  <c r="Q89" i="9"/>
  <c r="P89" i="9"/>
  <c r="E89" i="9"/>
  <c r="S88" i="9"/>
  <c r="R88" i="9"/>
  <c r="Q88" i="9"/>
  <c r="P88" i="9"/>
  <c r="E88" i="9"/>
  <c r="U88" i="9"/>
  <c r="U87" i="9"/>
  <c r="S87" i="9"/>
  <c r="R87" i="9"/>
  <c r="Q87" i="9"/>
  <c r="P87" i="9"/>
  <c r="E87" i="9"/>
  <c r="T87" i="9"/>
  <c r="S86" i="9"/>
  <c r="R86" i="9"/>
  <c r="Q86" i="9"/>
  <c r="P86" i="9"/>
  <c r="E86" i="9"/>
  <c r="U86" i="9"/>
  <c r="S85" i="9"/>
  <c r="R85" i="9"/>
  <c r="Q85" i="9"/>
  <c r="P85" i="9"/>
  <c r="E85" i="9"/>
  <c r="S84" i="9"/>
  <c r="R84" i="9"/>
  <c r="Q84" i="9"/>
  <c r="P84" i="9"/>
  <c r="E84" i="9"/>
  <c r="T84" i="9"/>
  <c r="S83" i="9"/>
  <c r="R83" i="9"/>
  <c r="Q83" i="9"/>
  <c r="P83" i="9"/>
  <c r="E83" i="9"/>
  <c r="U83" i="9" s="1"/>
  <c r="W69" i="9"/>
  <c r="V69" i="9"/>
  <c r="O69" i="9"/>
  <c r="N69" i="9"/>
  <c r="M69" i="9"/>
  <c r="L69" i="9"/>
  <c r="K69" i="9"/>
  <c r="J69" i="9"/>
  <c r="R69" i="9"/>
  <c r="I69" i="9"/>
  <c r="Q69" i="9" s="1"/>
  <c r="H69" i="9"/>
  <c r="G69" i="9"/>
  <c r="F69" i="9"/>
  <c r="C69" i="9"/>
  <c r="B69" i="9"/>
  <c r="W68" i="9"/>
  <c r="V68" i="9"/>
  <c r="O68" i="9"/>
  <c r="N68" i="9"/>
  <c r="M68" i="9"/>
  <c r="L68" i="9"/>
  <c r="K68" i="9"/>
  <c r="J68" i="9"/>
  <c r="I68" i="9"/>
  <c r="H68" i="9"/>
  <c r="R68" i="9" s="1"/>
  <c r="G68" i="9"/>
  <c r="F68" i="9"/>
  <c r="C68" i="9"/>
  <c r="B68" i="9"/>
  <c r="W67" i="9"/>
  <c r="V67" i="9"/>
  <c r="O67" i="9"/>
  <c r="N67" i="9"/>
  <c r="M67" i="9"/>
  <c r="L67" i="9"/>
  <c r="K67" i="9"/>
  <c r="J67" i="9"/>
  <c r="I67" i="9"/>
  <c r="S67" i="9" s="1"/>
  <c r="H67" i="9"/>
  <c r="R67" i="9" s="1"/>
  <c r="G67" i="9"/>
  <c r="F67" i="9"/>
  <c r="C67" i="9"/>
  <c r="B67" i="9"/>
  <c r="E67" i="9" s="1"/>
  <c r="S66" i="9"/>
  <c r="R66" i="9"/>
  <c r="Q66" i="9"/>
  <c r="P66" i="9"/>
  <c r="E66" i="9"/>
  <c r="W64" i="9"/>
  <c r="V64" i="9"/>
  <c r="O64" i="9"/>
  <c r="N64" i="9"/>
  <c r="M64" i="9"/>
  <c r="L64" i="9"/>
  <c r="K64" i="9"/>
  <c r="J64" i="9"/>
  <c r="I64" i="9"/>
  <c r="H64" i="9"/>
  <c r="G64" i="9"/>
  <c r="F64" i="9"/>
  <c r="C64" i="9"/>
  <c r="B64" i="9"/>
  <c r="W63" i="9"/>
  <c r="V63" i="9"/>
  <c r="O63" i="9"/>
  <c r="N63" i="9"/>
  <c r="M63" i="9"/>
  <c r="L63" i="9"/>
  <c r="K63" i="9"/>
  <c r="J63" i="9"/>
  <c r="I63" i="9"/>
  <c r="S63" i="9" s="1"/>
  <c r="H63" i="9"/>
  <c r="R63" i="9"/>
  <c r="G63" i="9"/>
  <c r="F63" i="9"/>
  <c r="C63" i="9"/>
  <c r="B63" i="9"/>
  <c r="E63" i="9" s="1"/>
  <c r="S62" i="9"/>
  <c r="R62" i="9"/>
  <c r="Q62" i="9"/>
  <c r="P62" i="9"/>
  <c r="E62" i="9"/>
  <c r="U62" i="9"/>
  <c r="S61" i="9"/>
  <c r="R61" i="9"/>
  <c r="Q61" i="9"/>
  <c r="P61" i="9"/>
  <c r="E61" i="9"/>
  <c r="S60" i="9"/>
  <c r="R60" i="9"/>
  <c r="Q60" i="9"/>
  <c r="P60" i="9"/>
  <c r="E60" i="9"/>
  <c r="U60" i="9" s="1"/>
  <c r="W58" i="9"/>
  <c r="V58" i="9"/>
  <c r="O58" i="9"/>
  <c r="N58" i="9"/>
  <c r="M58" i="9"/>
  <c r="L58" i="9"/>
  <c r="K58" i="9"/>
  <c r="J58" i="9"/>
  <c r="I58" i="9"/>
  <c r="S58" i="9"/>
  <c r="H58" i="9"/>
  <c r="R58" i="9"/>
  <c r="G58" i="9"/>
  <c r="F58" i="9"/>
  <c r="C58" i="9"/>
  <c r="B58" i="9"/>
  <c r="S57" i="9"/>
  <c r="R57" i="9"/>
  <c r="Q57" i="9"/>
  <c r="P57" i="9"/>
  <c r="E57" i="9"/>
  <c r="U57" i="9" s="1"/>
  <c r="T57" i="9"/>
  <c r="S56" i="9"/>
  <c r="R56" i="9"/>
  <c r="Q56" i="9"/>
  <c r="P56" i="9"/>
  <c r="E56" i="9"/>
  <c r="T56" i="9" s="1"/>
  <c r="S55" i="9"/>
  <c r="R55" i="9"/>
  <c r="Q55" i="9"/>
  <c r="P55" i="9"/>
  <c r="E55" i="9"/>
  <c r="U55" i="9"/>
  <c r="S54" i="9"/>
  <c r="R54" i="9"/>
  <c r="Q54" i="9"/>
  <c r="P54" i="9"/>
  <c r="E54" i="9"/>
  <c r="W52" i="9"/>
  <c r="V52" i="9"/>
  <c r="O52" i="9"/>
  <c r="N52" i="9"/>
  <c r="M52" i="9"/>
  <c r="L52" i="9"/>
  <c r="K52" i="9"/>
  <c r="J52" i="9"/>
  <c r="I52" i="9"/>
  <c r="H52" i="9"/>
  <c r="R52" i="9"/>
  <c r="G52" i="9"/>
  <c r="F52" i="9"/>
  <c r="C52" i="9"/>
  <c r="B52" i="9"/>
  <c r="S51" i="9"/>
  <c r="R51" i="9"/>
  <c r="Q51" i="9"/>
  <c r="P51" i="9"/>
  <c r="E51" i="9"/>
  <c r="S50" i="9"/>
  <c r="R50" i="9"/>
  <c r="Q50" i="9"/>
  <c r="P50" i="9"/>
  <c r="E50" i="9"/>
  <c r="U50" i="9" s="1"/>
  <c r="S49" i="9"/>
  <c r="R49" i="9"/>
  <c r="Q49" i="9"/>
  <c r="P49" i="9"/>
  <c r="E49" i="9"/>
  <c r="T49" i="9"/>
  <c r="S48" i="9"/>
  <c r="R48" i="9"/>
  <c r="Q48" i="9"/>
  <c r="P48" i="9"/>
  <c r="E48" i="9"/>
  <c r="U48" i="9" s="1"/>
  <c r="S47" i="9"/>
  <c r="R47" i="9"/>
  <c r="Q47" i="9"/>
  <c r="P47" i="9"/>
  <c r="E47" i="9"/>
  <c r="U46" i="9"/>
  <c r="S46" i="9"/>
  <c r="R46" i="9"/>
  <c r="Q46" i="9"/>
  <c r="P46" i="9"/>
  <c r="E46" i="9"/>
  <c r="T46" i="9"/>
  <c r="U45" i="9"/>
  <c r="T45" i="9"/>
  <c r="S45" i="9"/>
  <c r="R45" i="9"/>
  <c r="Q45" i="9"/>
  <c r="P45" i="9"/>
  <c r="E45" i="9"/>
  <c r="S44" i="9"/>
  <c r="R44" i="9"/>
  <c r="Q44" i="9"/>
  <c r="P44" i="9"/>
  <c r="E44" i="9"/>
  <c r="U44" i="9" s="1"/>
  <c r="S43" i="9"/>
  <c r="R43" i="9"/>
  <c r="Q43" i="9"/>
  <c r="P43" i="9"/>
  <c r="E43" i="9"/>
  <c r="U42" i="9"/>
  <c r="S42" i="9"/>
  <c r="R42" i="9"/>
  <c r="Q42" i="9"/>
  <c r="P42" i="9"/>
  <c r="E42" i="9"/>
  <c r="U41" i="9"/>
  <c r="T41" i="9"/>
  <c r="S41" i="9"/>
  <c r="R41" i="9"/>
  <c r="Q41" i="9"/>
  <c r="P41" i="9"/>
  <c r="E41" i="9"/>
  <c r="W39" i="9"/>
  <c r="V39" i="9"/>
  <c r="O39" i="9"/>
  <c r="N39" i="9"/>
  <c r="M39" i="9"/>
  <c r="L39" i="9"/>
  <c r="K39" i="9"/>
  <c r="J39" i="9"/>
  <c r="I39" i="9"/>
  <c r="S39" i="9" s="1"/>
  <c r="H39" i="9"/>
  <c r="R39" i="9" s="1"/>
  <c r="G39" i="9"/>
  <c r="F39" i="9"/>
  <c r="C39" i="9"/>
  <c r="B39" i="9"/>
  <c r="E39" i="9" s="1"/>
  <c r="U38" i="9"/>
  <c r="T38" i="9"/>
  <c r="S38" i="9"/>
  <c r="R38" i="9"/>
  <c r="Q38" i="9"/>
  <c r="P38" i="9"/>
  <c r="E38" i="9"/>
  <c r="S37" i="9"/>
  <c r="R37" i="9"/>
  <c r="Q37" i="9"/>
  <c r="P37" i="9"/>
  <c r="E37" i="9"/>
  <c r="S36" i="9"/>
  <c r="R36" i="9"/>
  <c r="Q36" i="9"/>
  <c r="P36" i="9"/>
  <c r="E36" i="9"/>
  <c r="U35" i="9"/>
  <c r="S35" i="9"/>
  <c r="R35" i="9"/>
  <c r="Q35" i="9"/>
  <c r="P35" i="9"/>
  <c r="E35" i="9"/>
  <c r="T35" i="9"/>
  <c r="S34" i="9"/>
  <c r="R34" i="9"/>
  <c r="Q34" i="9"/>
  <c r="P34" i="9"/>
  <c r="E34" i="9"/>
  <c r="W32" i="9"/>
  <c r="V32" i="9"/>
  <c r="O32" i="9"/>
  <c r="N32" i="9"/>
  <c r="M32" i="9"/>
  <c r="L32" i="9"/>
  <c r="K32" i="9"/>
  <c r="Q32" i="9" s="1"/>
  <c r="J32" i="9"/>
  <c r="I32" i="9"/>
  <c r="S32" i="9"/>
  <c r="H32" i="9"/>
  <c r="P32" i="9" s="1"/>
  <c r="G32" i="9"/>
  <c r="F32" i="9"/>
  <c r="C32" i="9"/>
  <c r="B32" i="9"/>
  <c r="E32" i="9" s="1"/>
  <c r="S31" i="9"/>
  <c r="R31" i="9"/>
  <c r="Q31" i="9"/>
  <c r="U31" i="9"/>
  <c r="P31" i="9"/>
  <c r="E31" i="9"/>
  <c r="T31" i="9" s="1"/>
  <c r="W29" i="9"/>
  <c r="V29" i="9"/>
  <c r="O29" i="9"/>
  <c r="N29" i="9"/>
  <c r="M29" i="9"/>
  <c r="L29" i="9"/>
  <c r="K29" i="9"/>
  <c r="J29" i="9"/>
  <c r="I29" i="9"/>
  <c r="H29" i="9"/>
  <c r="P29" i="9"/>
  <c r="G29" i="9"/>
  <c r="F29" i="9"/>
  <c r="C29" i="9"/>
  <c r="B29" i="9"/>
  <c r="E29" i="9" s="1"/>
  <c r="S28" i="9"/>
  <c r="R28" i="9"/>
  <c r="Q28" i="9"/>
  <c r="P28" i="9"/>
  <c r="E28" i="9"/>
  <c r="T28" i="9" s="1"/>
  <c r="S27" i="9"/>
  <c r="R27" i="9"/>
  <c r="Q27" i="9"/>
  <c r="P27" i="9"/>
  <c r="E27" i="9"/>
  <c r="U27" i="9" s="1"/>
  <c r="S26" i="9"/>
  <c r="R26" i="9"/>
  <c r="Q26" i="9"/>
  <c r="P26" i="9"/>
  <c r="E26" i="9"/>
  <c r="U25" i="9"/>
  <c r="S25" i="9"/>
  <c r="R25" i="9"/>
  <c r="Q25" i="9"/>
  <c r="P25" i="9"/>
  <c r="E25" i="9"/>
  <c r="T25" i="9"/>
  <c r="W23" i="9"/>
  <c r="V23" i="9"/>
  <c r="O23" i="9"/>
  <c r="N23" i="9"/>
  <c r="M23" i="9"/>
  <c r="L23" i="9"/>
  <c r="K23" i="9"/>
  <c r="J23" i="9"/>
  <c r="I23" i="9"/>
  <c r="S23" i="9"/>
  <c r="H23" i="9"/>
  <c r="R23" i="9" s="1"/>
  <c r="G23" i="9"/>
  <c r="F23" i="9"/>
  <c r="C23" i="9"/>
  <c r="B23" i="9"/>
  <c r="E23" i="9" s="1"/>
  <c r="U22" i="9"/>
  <c r="T22" i="9"/>
  <c r="S22" i="9"/>
  <c r="R22" i="9"/>
  <c r="Q22" i="9"/>
  <c r="P22" i="9"/>
  <c r="E22" i="9"/>
  <c r="S21" i="9"/>
  <c r="R21" i="9"/>
  <c r="Q21" i="9"/>
  <c r="P21" i="9"/>
  <c r="E21" i="9"/>
  <c r="T21" i="9" s="1"/>
  <c r="S20" i="9"/>
  <c r="R20" i="9"/>
  <c r="Q20" i="9"/>
  <c r="P20" i="9"/>
  <c r="E20" i="9"/>
  <c r="U20" i="9" s="1"/>
  <c r="S19" i="9"/>
  <c r="R19" i="9"/>
  <c r="Q19" i="9"/>
  <c r="P19" i="9"/>
  <c r="E19" i="9"/>
  <c r="U18" i="9"/>
  <c r="S18" i="9"/>
  <c r="R18" i="9"/>
  <c r="Q18" i="9"/>
  <c r="P18" i="9"/>
  <c r="E18" i="9"/>
  <c r="T18" i="9"/>
  <c r="S17" i="9"/>
  <c r="R17" i="9"/>
  <c r="Q17" i="9"/>
  <c r="P17" i="9"/>
  <c r="E17" i="9"/>
  <c r="T17" i="9" s="1"/>
  <c r="W15" i="9"/>
  <c r="V15" i="9"/>
  <c r="O15" i="9"/>
  <c r="N15" i="9"/>
  <c r="M15" i="9"/>
  <c r="L15" i="9"/>
  <c r="K15" i="9"/>
  <c r="J15" i="9"/>
  <c r="I15" i="9"/>
  <c r="H15" i="9"/>
  <c r="G15" i="9"/>
  <c r="F15" i="9"/>
  <c r="C15" i="9"/>
  <c r="B15" i="9"/>
  <c r="E15" i="9"/>
  <c r="S14" i="9"/>
  <c r="R14" i="9"/>
  <c r="Q14" i="9"/>
  <c r="P14" i="9"/>
  <c r="E14" i="9"/>
  <c r="U14" i="9"/>
  <c r="T13" i="9"/>
  <c r="S13" i="9"/>
  <c r="R13" i="9"/>
  <c r="Q13" i="9"/>
  <c r="P13" i="9"/>
  <c r="E13" i="9"/>
  <c r="U13" i="9"/>
  <c r="S12" i="9"/>
  <c r="R12" i="9"/>
  <c r="Q12" i="9"/>
  <c r="P12" i="9"/>
  <c r="E12" i="9"/>
  <c r="T12" i="9"/>
  <c r="S11" i="9"/>
  <c r="R11" i="9"/>
  <c r="Q11" i="9"/>
  <c r="P11" i="9"/>
  <c r="E11" i="9"/>
  <c r="T11" i="9" s="1"/>
  <c r="S10" i="9"/>
  <c r="R10" i="9"/>
  <c r="Q10" i="9"/>
  <c r="P10" i="9"/>
  <c r="E10" i="9"/>
  <c r="U10" i="9"/>
  <c r="S9" i="9"/>
  <c r="R9" i="9"/>
  <c r="Q9" i="9"/>
  <c r="P9" i="9"/>
  <c r="E9" i="9"/>
  <c r="T9" i="9" s="1"/>
  <c r="S90" i="8"/>
  <c r="R90" i="8"/>
  <c r="Q90" i="8"/>
  <c r="P90" i="8"/>
  <c r="E90" i="8"/>
  <c r="S89" i="8"/>
  <c r="R89" i="8"/>
  <c r="Q89" i="8"/>
  <c r="P89" i="8"/>
  <c r="E89" i="8"/>
  <c r="U89" i="8" s="1"/>
  <c r="S88" i="8"/>
  <c r="R88" i="8"/>
  <c r="Q88" i="8"/>
  <c r="P88" i="8"/>
  <c r="E88" i="8"/>
  <c r="S87" i="8"/>
  <c r="R87" i="8"/>
  <c r="Q87" i="8"/>
  <c r="P87" i="8"/>
  <c r="E87" i="8"/>
  <c r="U87" i="8" s="1"/>
  <c r="U86" i="8"/>
  <c r="S86" i="8"/>
  <c r="R86" i="8"/>
  <c r="Q86" i="8"/>
  <c r="P86" i="8"/>
  <c r="E86" i="8"/>
  <c r="T86" i="8"/>
  <c r="S85" i="8"/>
  <c r="R85" i="8"/>
  <c r="Q85" i="8"/>
  <c r="P85" i="8"/>
  <c r="E85" i="8"/>
  <c r="S84" i="8"/>
  <c r="R84" i="8"/>
  <c r="Q84" i="8"/>
  <c r="P84" i="8"/>
  <c r="E84" i="8"/>
  <c r="T84" i="8"/>
  <c r="U83" i="8"/>
  <c r="S83" i="8"/>
  <c r="R83" i="8"/>
  <c r="Q83" i="8"/>
  <c r="P83" i="8"/>
  <c r="E83" i="8"/>
  <c r="T83" i="8"/>
  <c r="W69" i="8"/>
  <c r="V69" i="8"/>
  <c r="O69" i="8"/>
  <c r="N69" i="8"/>
  <c r="M69" i="8"/>
  <c r="L69" i="8"/>
  <c r="K69" i="8"/>
  <c r="J69" i="8"/>
  <c r="I69" i="8"/>
  <c r="S69" i="8" s="1"/>
  <c r="H69" i="8"/>
  <c r="G69" i="8"/>
  <c r="F69" i="8"/>
  <c r="C69" i="8"/>
  <c r="B69" i="8"/>
  <c r="W68" i="8"/>
  <c r="V68" i="8"/>
  <c r="O68" i="8"/>
  <c r="N68" i="8"/>
  <c r="M68" i="8"/>
  <c r="L68" i="8"/>
  <c r="K68" i="8"/>
  <c r="J68" i="8"/>
  <c r="I68" i="8"/>
  <c r="S68" i="8" s="1"/>
  <c r="H68" i="8"/>
  <c r="R68" i="8"/>
  <c r="G68" i="8"/>
  <c r="F68" i="8"/>
  <c r="C68" i="8"/>
  <c r="E68" i="8" s="1"/>
  <c r="B68" i="8"/>
  <c r="W67" i="8"/>
  <c r="V67" i="8"/>
  <c r="O67" i="8"/>
  <c r="N67" i="8"/>
  <c r="M67" i="8"/>
  <c r="L67" i="8"/>
  <c r="K67" i="8"/>
  <c r="J67" i="8"/>
  <c r="I67" i="8"/>
  <c r="H67" i="8"/>
  <c r="R67" i="8" s="1"/>
  <c r="G67" i="8"/>
  <c r="F67" i="8"/>
  <c r="C67" i="8"/>
  <c r="B67" i="8"/>
  <c r="E67" i="8"/>
  <c r="S66" i="8"/>
  <c r="R66" i="8"/>
  <c r="Q66" i="8"/>
  <c r="P66" i="8"/>
  <c r="E66" i="8"/>
  <c r="W64" i="8"/>
  <c r="V64" i="8"/>
  <c r="O64" i="8"/>
  <c r="N64" i="8"/>
  <c r="M64" i="8"/>
  <c r="L64" i="8"/>
  <c r="K64" i="8"/>
  <c r="J64" i="8"/>
  <c r="I64" i="8"/>
  <c r="H64" i="8"/>
  <c r="G64" i="8"/>
  <c r="F64" i="8"/>
  <c r="C64" i="8"/>
  <c r="B64" i="8"/>
  <c r="W63" i="8"/>
  <c r="V63" i="8"/>
  <c r="O63" i="8"/>
  <c r="N63" i="8"/>
  <c r="M63" i="8"/>
  <c r="L63" i="8"/>
  <c r="K63" i="8"/>
  <c r="J63" i="8"/>
  <c r="I63" i="8"/>
  <c r="S63" i="8"/>
  <c r="H63" i="8"/>
  <c r="R63" i="8"/>
  <c r="G63" i="8"/>
  <c r="F63" i="8"/>
  <c r="E63" i="8"/>
  <c r="C63" i="8"/>
  <c r="B63" i="8"/>
  <c r="S62" i="8"/>
  <c r="R62" i="8"/>
  <c r="Q62" i="8"/>
  <c r="P62" i="8"/>
  <c r="E62" i="8"/>
  <c r="U62" i="8"/>
  <c r="S61" i="8"/>
  <c r="R61" i="8"/>
  <c r="Q61" i="8"/>
  <c r="P61" i="8"/>
  <c r="E61" i="8"/>
  <c r="U61" i="8"/>
  <c r="S60" i="8"/>
  <c r="R60" i="8"/>
  <c r="Q60" i="8"/>
  <c r="P60" i="8"/>
  <c r="E60" i="8"/>
  <c r="W58" i="8"/>
  <c r="V58" i="8"/>
  <c r="O58" i="8"/>
  <c r="N58" i="8"/>
  <c r="M58" i="8"/>
  <c r="L58" i="8"/>
  <c r="K58" i="8"/>
  <c r="J58" i="8"/>
  <c r="I58" i="8"/>
  <c r="H58" i="8"/>
  <c r="G58" i="8"/>
  <c r="F58" i="8"/>
  <c r="C58" i="8"/>
  <c r="B58" i="8"/>
  <c r="S57" i="8"/>
  <c r="R57" i="8"/>
  <c r="Q57" i="8"/>
  <c r="P57" i="8"/>
  <c r="E57" i="8"/>
  <c r="T57" i="8"/>
  <c r="S56" i="8"/>
  <c r="R56" i="8"/>
  <c r="Q56" i="8"/>
  <c r="P56" i="8"/>
  <c r="E56" i="8"/>
  <c r="T56" i="8" s="1"/>
  <c r="S55" i="8"/>
  <c r="R55" i="8"/>
  <c r="Q55" i="8"/>
  <c r="P55" i="8"/>
  <c r="E55" i="8"/>
  <c r="T55" i="8"/>
  <c r="S54" i="8"/>
  <c r="R54" i="8"/>
  <c r="Q54" i="8"/>
  <c r="P54" i="8"/>
  <c r="E54" i="8"/>
  <c r="U54" i="8"/>
  <c r="W52" i="8"/>
  <c r="V52" i="8"/>
  <c r="O52" i="8"/>
  <c r="N52" i="8"/>
  <c r="M52" i="8"/>
  <c r="Q52" i="8" s="1"/>
  <c r="L52" i="8"/>
  <c r="K52" i="8"/>
  <c r="J52" i="8"/>
  <c r="I52" i="8"/>
  <c r="H52" i="8"/>
  <c r="R52" i="8" s="1"/>
  <c r="G52" i="8"/>
  <c r="F52" i="8"/>
  <c r="C52" i="8"/>
  <c r="B52" i="8"/>
  <c r="S51" i="8"/>
  <c r="R51" i="8"/>
  <c r="Q51" i="8"/>
  <c r="P51" i="8"/>
  <c r="E51" i="8"/>
  <c r="U51" i="8" s="1"/>
  <c r="S50" i="8"/>
  <c r="R50" i="8"/>
  <c r="Q50" i="8"/>
  <c r="P50" i="8"/>
  <c r="E50" i="8"/>
  <c r="U50" i="8" s="1"/>
  <c r="S49" i="8"/>
  <c r="R49" i="8"/>
  <c r="Q49" i="8"/>
  <c r="P49" i="8"/>
  <c r="E49" i="8"/>
  <c r="T49" i="8"/>
  <c r="S48" i="8"/>
  <c r="R48" i="8"/>
  <c r="Q48" i="8"/>
  <c r="P48" i="8"/>
  <c r="E48" i="8"/>
  <c r="U48" i="8"/>
  <c r="S47" i="8"/>
  <c r="R47" i="8"/>
  <c r="Q47" i="8"/>
  <c r="P47" i="8"/>
  <c r="E47" i="8"/>
  <c r="U47" i="8" s="1"/>
  <c r="S46" i="8"/>
  <c r="R46" i="8"/>
  <c r="Q46" i="8"/>
  <c r="P46" i="8"/>
  <c r="E46" i="8"/>
  <c r="T46" i="8"/>
  <c r="S45" i="8"/>
  <c r="R45" i="8"/>
  <c r="Q45" i="8"/>
  <c r="P45" i="8"/>
  <c r="E45" i="8"/>
  <c r="S44" i="8"/>
  <c r="R44" i="8"/>
  <c r="Q44" i="8"/>
  <c r="P44" i="8"/>
  <c r="E44" i="8"/>
  <c r="U44" i="8"/>
  <c r="S43" i="8"/>
  <c r="R43" i="8"/>
  <c r="Q43" i="8"/>
  <c r="P43" i="8"/>
  <c r="E43" i="8"/>
  <c r="U43" i="8"/>
  <c r="S42" i="8"/>
  <c r="R42" i="8"/>
  <c r="Q42" i="8"/>
  <c r="P42" i="8"/>
  <c r="E42" i="8"/>
  <c r="S41" i="8"/>
  <c r="R41" i="8"/>
  <c r="Q41" i="8"/>
  <c r="P41" i="8"/>
  <c r="E41" i="8"/>
  <c r="U41" i="8"/>
  <c r="W39" i="8"/>
  <c r="V39" i="8"/>
  <c r="O39" i="8"/>
  <c r="N39" i="8"/>
  <c r="M39" i="8"/>
  <c r="L39" i="8"/>
  <c r="K39" i="8"/>
  <c r="J39" i="8"/>
  <c r="P39" i="8" s="1"/>
  <c r="I39" i="8"/>
  <c r="H39" i="8"/>
  <c r="G39" i="8"/>
  <c r="F39" i="8"/>
  <c r="C39" i="8"/>
  <c r="B39" i="8"/>
  <c r="E39" i="8" s="1"/>
  <c r="S38" i="8"/>
  <c r="R38" i="8"/>
  <c r="Q38" i="8"/>
  <c r="P38" i="8"/>
  <c r="E38" i="8"/>
  <c r="T38" i="8"/>
  <c r="S37" i="8"/>
  <c r="R37" i="8"/>
  <c r="Q37" i="8"/>
  <c r="P37" i="8"/>
  <c r="E37" i="8"/>
  <c r="U37" i="8" s="1"/>
  <c r="S36" i="8"/>
  <c r="R36" i="8"/>
  <c r="Q36" i="8"/>
  <c r="P36" i="8"/>
  <c r="E36" i="8"/>
  <c r="U36" i="8" s="1"/>
  <c r="S35" i="8"/>
  <c r="R35" i="8"/>
  <c r="Q35" i="8"/>
  <c r="P35" i="8"/>
  <c r="T35" i="8" s="1"/>
  <c r="E35" i="8"/>
  <c r="S34" i="8"/>
  <c r="R34" i="8"/>
  <c r="Q34" i="8"/>
  <c r="P34" i="8"/>
  <c r="E34" i="8"/>
  <c r="W32" i="8"/>
  <c r="V32" i="8"/>
  <c r="O32" i="8"/>
  <c r="N32" i="8"/>
  <c r="M32" i="8"/>
  <c r="L32" i="8"/>
  <c r="K32" i="8"/>
  <c r="J32" i="8"/>
  <c r="I32" i="8"/>
  <c r="Q32" i="8" s="1"/>
  <c r="S32" i="8"/>
  <c r="H32" i="8"/>
  <c r="P32" i="8" s="1"/>
  <c r="G32" i="8"/>
  <c r="F32" i="8"/>
  <c r="C32" i="8"/>
  <c r="B32" i="8"/>
  <c r="E32" i="8" s="1"/>
  <c r="S31" i="8"/>
  <c r="R31" i="8"/>
  <c r="Q31" i="8"/>
  <c r="P31" i="8"/>
  <c r="E31" i="8"/>
  <c r="W29" i="8"/>
  <c r="V29" i="8"/>
  <c r="O29" i="8"/>
  <c r="N29" i="8"/>
  <c r="M29" i="8"/>
  <c r="L29" i="8"/>
  <c r="K29" i="8"/>
  <c r="Q29" i="8" s="1"/>
  <c r="J29" i="8"/>
  <c r="I29" i="8"/>
  <c r="S29" i="8" s="1"/>
  <c r="H29" i="8"/>
  <c r="R29" i="8"/>
  <c r="G29" i="8"/>
  <c r="F29" i="8"/>
  <c r="C29" i="8"/>
  <c r="E29" i="8" s="1"/>
  <c r="B29" i="8"/>
  <c r="S28" i="8"/>
  <c r="R28" i="8"/>
  <c r="Q28" i="8"/>
  <c r="P28" i="8"/>
  <c r="E28" i="8"/>
  <c r="T28" i="8" s="1"/>
  <c r="S27" i="8"/>
  <c r="R27" i="8"/>
  <c r="Q27" i="8"/>
  <c r="P27" i="8"/>
  <c r="E27" i="8"/>
  <c r="T27" i="8"/>
  <c r="S26" i="8"/>
  <c r="R26" i="8"/>
  <c r="Q26" i="8"/>
  <c r="P26" i="8"/>
  <c r="E26" i="8"/>
  <c r="U26" i="8"/>
  <c r="S25" i="8"/>
  <c r="R25" i="8"/>
  <c r="Q25" i="8"/>
  <c r="P25" i="8"/>
  <c r="E25" i="8"/>
  <c r="T25" i="8" s="1"/>
  <c r="W23" i="8"/>
  <c r="V23" i="8"/>
  <c r="O23" i="8"/>
  <c r="N23" i="8"/>
  <c r="M23" i="8"/>
  <c r="L23" i="8"/>
  <c r="P23" i="8" s="1"/>
  <c r="K23" i="8"/>
  <c r="Q23" i="8" s="1"/>
  <c r="J23" i="8"/>
  <c r="I23" i="8"/>
  <c r="H23" i="8"/>
  <c r="G23" i="8"/>
  <c r="F23" i="8"/>
  <c r="C23" i="8"/>
  <c r="B23" i="8"/>
  <c r="S22" i="8"/>
  <c r="R22" i="8"/>
  <c r="Q22" i="8"/>
  <c r="P22" i="8"/>
  <c r="E22" i="8"/>
  <c r="T22" i="8" s="1"/>
  <c r="S21" i="8"/>
  <c r="R21" i="8"/>
  <c r="Q21" i="8"/>
  <c r="P21" i="8"/>
  <c r="E21" i="8"/>
  <c r="T21" i="8" s="1"/>
  <c r="S20" i="8"/>
  <c r="R20" i="8"/>
  <c r="Q20" i="8"/>
  <c r="P20" i="8"/>
  <c r="E20" i="8"/>
  <c r="U20" i="8" s="1"/>
  <c r="T19" i="8"/>
  <c r="S19" i="8"/>
  <c r="R19" i="8"/>
  <c r="Q19" i="8"/>
  <c r="P19" i="8"/>
  <c r="E19" i="8"/>
  <c r="U19" i="8"/>
  <c r="S18" i="8"/>
  <c r="R18" i="8"/>
  <c r="Q18" i="8"/>
  <c r="P18" i="8"/>
  <c r="E18" i="8"/>
  <c r="T18" i="8" s="1"/>
  <c r="S17" i="8"/>
  <c r="R17" i="8"/>
  <c r="Q17" i="8"/>
  <c r="P17" i="8"/>
  <c r="E17" i="8"/>
  <c r="U17" i="8" s="1"/>
  <c r="T17" i="8"/>
  <c r="W15" i="8"/>
  <c r="V15" i="8"/>
  <c r="O15" i="8"/>
  <c r="N15" i="8"/>
  <c r="M15" i="8"/>
  <c r="L15" i="8"/>
  <c r="K15" i="8"/>
  <c r="J15" i="8"/>
  <c r="P15" i="8" s="1"/>
  <c r="I15" i="8"/>
  <c r="H15" i="8"/>
  <c r="G15" i="8"/>
  <c r="F15" i="8"/>
  <c r="C15" i="8"/>
  <c r="B15" i="8"/>
  <c r="S14" i="8"/>
  <c r="R14" i="8"/>
  <c r="Q14" i="8"/>
  <c r="P14" i="8"/>
  <c r="E14" i="8"/>
  <c r="T14" i="8"/>
  <c r="S13" i="8"/>
  <c r="R13" i="8"/>
  <c r="Q13" i="8"/>
  <c r="P13" i="8"/>
  <c r="E13" i="8"/>
  <c r="U13" i="8"/>
  <c r="S12" i="8"/>
  <c r="R12" i="8"/>
  <c r="Q12" i="8"/>
  <c r="P12" i="8"/>
  <c r="E12" i="8"/>
  <c r="T12" i="8" s="1"/>
  <c r="S11" i="8"/>
  <c r="R11" i="8"/>
  <c r="Q11" i="8"/>
  <c r="P11" i="8"/>
  <c r="E11" i="8"/>
  <c r="U11" i="8"/>
  <c r="S10" i="8"/>
  <c r="R10" i="8"/>
  <c r="Q10" i="8"/>
  <c r="P10" i="8"/>
  <c r="E10" i="8"/>
  <c r="U10" i="8" s="1"/>
  <c r="S9" i="8"/>
  <c r="R9" i="8"/>
  <c r="Q9" i="8"/>
  <c r="P9" i="8"/>
  <c r="E9" i="8"/>
  <c r="U9" i="8" s="1"/>
  <c r="S90" i="7"/>
  <c r="R90" i="7"/>
  <c r="Q90" i="7"/>
  <c r="P90" i="7"/>
  <c r="E90" i="7"/>
  <c r="T90" i="7" s="1"/>
  <c r="S89" i="7"/>
  <c r="R89" i="7"/>
  <c r="Q89" i="7"/>
  <c r="P89" i="7"/>
  <c r="E89" i="7"/>
  <c r="T89" i="7"/>
  <c r="S88" i="7"/>
  <c r="R88" i="7"/>
  <c r="Q88" i="7"/>
  <c r="P88" i="7"/>
  <c r="E88" i="7"/>
  <c r="T88" i="7"/>
  <c r="S87" i="7"/>
  <c r="R87" i="7"/>
  <c r="Q87" i="7"/>
  <c r="P87" i="7"/>
  <c r="E87" i="7"/>
  <c r="U87" i="7" s="1"/>
  <c r="S86" i="7"/>
  <c r="R86" i="7"/>
  <c r="Q86" i="7"/>
  <c r="P86" i="7"/>
  <c r="E86" i="7"/>
  <c r="T86" i="7" s="1"/>
  <c r="S85" i="7"/>
  <c r="R85" i="7"/>
  <c r="Q85" i="7"/>
  <c r="P85" i="7"/>
  <c r="E85" i="7"/>
  <c r="U85" i="7" s="1"/>
  <c r="S84" i="7"/>
  <c r="R84" i="7"/>
  <c r="Q84" i="7"/>
  <c r="P84" i="7"/>
  <c r="E84" i="7"/>
  <c r="T84" i="7" s="1"/>
  <c r="T83" i="7"/>
  <c r="S83" i="7"/>
  <c r="R83" i="7"/>
  <c r="Q83" i="7"/>
  <c r="P83" i="7"/>
  <c r="E83" i="7"/>
  <c r="U83" i="7"/>
  <c r="W69" i="7"/>
  <c r="V69" i="7"/>
  <c r="O69" i="7"/>
  <c r="N69" i="7"/>
  <c r="M69" i="7"/>
  <c r="L69" i="7"/>
  <c r="K69" i="7"/>
  <c r="J69" i="7"/>
  <c r="I69" i="7"/>
  <c r="H69" i="7"/>
  <c r="R69" i="7" s="1"/>
  <c r="G69" i="7"/>
  <c r="F69" i="7"/>
  <c r="C69" i="7"/>
  <c r="B69" i="7"/>
  <c r="W68" i="7"/>
  <c r="V68" i="7"/>
  <c r="O68" i="7"/>
  <c r="N68" i="7"/>
  <c r="M68" i="7"/>
  <c r="L68" i="7"/>
  <c r="K68" i="7"/>
  <c r="J68" i="7"/>
  <c r="I68" i="7"/>
  <c r="H68" i="7"/>
  <c r="G68" i="7"/>
  <c r="F68" i="7"/>
  <c r="C68" i="7"/>
  <c r="B68" i="7"/>
  <c r="W67" i="7"/>
  <c r="V67" i="7"/>
  <c r="O67" i="7"/>
  <c r="N67" i="7"/>
  <c r="M67" i="7"/>
  <c r="L67" i="7"/>
  <c r="K67" i="7"/>
  <c r="J67" i="7"/>
  <c r="I67" i="7"/>
  <c r="S67" i="7"/>
  <c r="H67" i="7"/>
  <c r="P67" i="7" s="1"/>
  <c r="G67" i="7"/>
  <c r="F67" i="7"/>
  <c r="C67" i="7"/>
  <c r="B67" i="7"/>
  <c r="E67" i="7" s="1"/>
  <c r="S66" i="7"/>
  <c r="R66" i="7"/>
  <c r="Q66" i="7"/>
  <c r="U66" i="7"/>
  <c r="P66" i="7"/>
  <c r="E66" i="7"/>
  <c r="T66" i="7" s="1"/>
  <c r="W64" i="7"/>
  <c r="V64" i="7"/>
  <c r="O64" i="7"/>
  <c r="N64" i="7"/>
  <c r="M64" i="7"/>
  <c r="L64" i="7"/>
  <c r="K64" i="7"/>
  <c r="J64" i="7"/>
  <c r="I64" i="7"/>
  <c r="H64" i="7"/>
  <c r="G64" i="7"/>
  <c r="F64" i="7"/>
  <c r="C64" i="7"/>
  <c r="B64" i="7"/>
  <c r="W63" i="7"/>
  <c r="V63" i="7"/>
  <c r="O63" i="7"/>
  <c r="N63" i="7"/>
  <c r="M63" i="7"/>
  <c r="L63" i="7"/>
  <c r="K63" i="7"/>
  <c r="J63" i="7"/>
  <c r="I63" i="7"/>
  <c r="H63" i="7"/>
  <c r="P63" i="7" s="1"/>
  <c r="G63" i="7"/>
  <c r="F63" i="7"/>
  <c r="C63" i="7"/>
  <c r="B63" i="7"/>
  <c r="S62" i="7"/>
  <c r="R62" i="7"/>
  <c r="Q62" i="7"/>
  <c r="P62" i="7"/>
  <c r="E62" i="7"/>
  <c r="T62" i="7"/>
  <c r="S61" i="7"/>
  <c r="R61" i="7"/>
  <c r="Q61" i="7"/>
  <c r="P61" i="7"/>
  <c r="E61" i="7"/>
  <c r="U61" i="7" s="1"/>
  <c r="S60" i="7"/>
  <c r="R60" i="7"/>
  <c r="Q60" i="7"/>
  <c r="P60" i="7"/>
  <c r="E60" i="7"/>
  <c r="W58" i="7"/>
  <c r="V58" i="7"/>
  <c r="O58" i="7"/>
  <c r="N58" i="7"/>
  <c r="M58" i="7"/>
  <c r="L58" i="7"/>
  <c r="P58" i="7" s="1"/>
  <c r="K58" i="7"/>
  <c r="J58" i="7"/>
  <c r="I58" i="7"/>
  <c r="S58" i="7"/>
  <c r="H58" i="7"/>
  <c r="G58" i="7"/>
  <c r="F58" i="7"/>
  <c r="C58" i="7"/>
  <c r="B58" i="7"/>
  <c r="S57" i="7"/>
  <c r="R57" i="7"/>
  <c r="Q57" i="7"/>
  <c r="P57" i="7"/>
  <c r="E57" i="7"/>
  <c r="T57" i="7" s="1"/>
  <c r="S56" i="7"/>
  <c r="R56" i="7"/>
  <c r="Q56" i="7"/>
  <c r="P56" i="7"/>
  <c r="E56" i="7"/>
  <c r="U56" i="7"/>
  <c r="S55" i="7"/>
  <c r="R55" i="7"/>
  <c r="Q55" i="7"/>
  <c r="P55" i="7"/>
  <c r="E55" i="7"/>
  <c r="T55" i="7"/>
  <c r="S54" i="7"/>
  <c r="R54" i="7"/>
  <c r="Q54" i="7"/>
  <c r="P54" i="7"/>
  <c r="E54" i="7"/>
  <c r="T54" i="7" s="1"/>
  <c r="W52" i="7"/>
  <c r="V52" i="7"/>
  <c r="O52" i="7"/>
  <c r="N52" i="7"/>
  <c r="M52" i="7"/>
  <c r="L52" i="7"/>
  <c r="K52" i="7"/>
  <c r="J52" i="7"/>
  <c r="I52" i="7"/>
  <c r="H52" i="7"/>
  <c r="G52" i="7"/>
  <c r="F52" i="7"/>
  <c r="C52" i="7"/>
  <c r="B52" i="7"/>
  <c r="E52" i="7" s="1"/>
  <c r="S51" i="7"/>
  <c r="R51" i="7"/>
  <c r="Q51" i="7"/>
  <c r="P51" i="7"/>
  <c r="E51" i="7"/>
  <c r="U51" i="7" s="1"/>
  <c r="T51" i="7"/>
  <c r="S50" i="7"/>
  <c r="R50" i="7"/>
  <c r="Q50" i="7"/>
  <c r="P50" i="7"/>
  <c r="E50" i="7"/>
  <c r="T50" i="7"/>
  <c r="T49" i="7"/>
  <c r="S49" i="7"/>
  <c r="R49" i="7"/>
  <c r="Q49" i="7"/>
  <c r="P49" i="7"/>
  <c r="E49" i="7"/>
  <c r="U49" i="7"/>
  <c r="S48" i="7"/>
  <c r="R48" i="7"/>
  <c r="Q48" i="7"/>
  <c r="P48" i="7"/>
  <c r="E48" i="7"/>
  <c r="T48" i="7"/>
  <c r="S47" i="7"/>
  <c r="R47" i="7"/>
  <c r="Q47" i="7"/>
  <c r="P47" i="7"/>
  <c r="E47" i="7"/>
  <c r="T47" i="7" s="1"/>
  <c r="S46" i="7"/>
  <c r="R46" i="7"/>
  <c r="Q46" i="7"/>
  <c r="P46" i="7"/>
  <c r="E46" i="7"/>
  <c r="T46" i="7"/>
  <c r="S45" i="7"/>
  <c r="R45" i="7"/>
  <c r="Q45" i="7"/>
  <c r="P45" i="7"/>
  <c r="E45" i="7"/>
  <c r="S44" i="7"/>
  <c r="R44" i="7"/>
  <c r="Q44" i="7"/>
  <c r="P44" i="7"/>
  <c r="E44" i="7"/>
  <c r="T44" i="7"/>
  <c r="U43" i="7"/>
  <c r="T43" i="7"/>
  <c r="S43" i="7"/>
  <c r="R43" i="7"/>
  <c r="Q43" i="7"/>
  <c r="P43" i="7"/>
  <c r="E43" i="7"/>
  <c r="S42" i="7"/>
  <c r="R42" i="7"/>
  <c r="Q42" i="7"/>
  <c r="P42" i="7"/>
  <c r="E42" i="7"/>
  <c r="S41" i="7"/>
  <c r="R41" i="7"/>
  <c r="Q41" i="7"/>
  <c r="P41" i="7"/>
  <c r="E41" i="7"/>
  <c r="U41" i="7" s="1"/>
  <c r="W39" i="7"/>
  <c r="V39" i="7"/>
  <c r="O39" i="7"/>
  <c r="N39" i="7"/>
  <c r="M39" i="7"/>
  <c r="L39" i="7"/>
  <c r="K39" i="7"/>
  <c r="Q39" i="7" s="1"/>
  <c r="J39" i="7"/>
  <c r="I39" i="7"/>
  <c r="S39" i="7" s="1"/>
  <c r="H39" i="7"/>
  <c r="R39" i="7" s="1"/>
  <c r="G39" i="7"/>
  <c r="F39" i="7"/>
  <c r="C39" i="7"/>
  <c r="B39" i="7"/>
  <c r="E39" i="7" s="1"/>
  <c r="S38" i="7"/>
  <c r="R38" i="7"/>
  <c r="Q38" i="7"/>
  <c r="P38" i="7"/>
  <c r="E38" i="7"/>
  <c r="U38" i="7" s="1"/>
  <c r="S37" i="7"/>
  <c r="R37" i="7"/>
  <c r="Q37" i="7"/>
  <c r="P37" i="7"/>
  <c r="E37" i="7"/>
  <c r="T37" i="7"/>
  <c r="S36" i="7"/>
  <c r="R36" i="7"/>
  <c r="Q36" i="7"/>
  <c r="P36" i="7"/>
  <c r="E36" i="7"/>
  <c r="T36" i="7"/>
  <c r="S35" i="7"/>
  <c r="R35" i="7"/>
  <c r="Q35" i="7"/>
  <c r="P35" i="7"/>
  <c r="E35" i="7"/>
  <c r="T35" i="7" s="1"/>
  <c r="S34" i="7"/>
  <c r="R34" i="7"/>
  <c r="Q34" i="7"/>
  <c r="P34" i="7"/>
  <c r="E34" i="7"/>
  <c r="W32" i="7"/>
  <c r="V32" i="7"/>
  <c r="O32" i="7"/>
  <c r="N32" i="7"/>
  <c r="M32" i="7"/>
  <c r="L32" i="7"/>
  <c r="K32" i="7"/>
  <c r="Q32" i="7"/>
  <c r="J32" i="7"/>
  <c r="I32" i="7"/>
  <c r="H32" i="7"/>
  <c r="R32" i="7" s="1"/>
  <c r="G32" i="7"/>
  <c r="F32" i="7"/>
  <c r="C32" i="7"/>
  <c r="B32" i="7"/>
  <c r="E32" i="7" s="1"/>
  <c r="S31" i="7"/>
  <c r="R31" i="7"/>
  <c r="Q31" i="7"/>
  <c r="P31" i="7"/>
  <c r="E31" i="7"/>
  <c r="T31" i="7" s="1"/>
  <c r="W29" i="7"/>
  <c r="V29" i="7"/>
  <c r="Q29" i="7"/>
  <c r="O29" i="7"/>
  <c r="N29" i="7"/>
  <c r="M29" i="7"/>
  <c r="L29" i="7"/>
  <c r="K29" i="7"/>
  <c r="J29" i="7"/>
  <c r="I29" i="7"/>
  <c r="S29" i="7"/>
  <c r="H29" i="7"/>
  <c r="R29" i="7" s="1"/>
  <c r="G29" i="7"/>
  <c r="F29" i="7"/>
  <c r="C29" i="7"/>
  <c r="E29" i="7"/>
  <c r="B29" i="7"/>
  <c r="S28" i="7"/>
  <c r="R28" i="7"/>
  <c r="Q28" i="7"/>
  <c r="P28" i="7"/>
  <c r="E28" i="7"/>
  <c r="U28" i="7"/>
  <c r="U27" i="7"/>
  <c r="S27" i="7"/>
  <c r="R27" i="7"/>
  <c r="Q27" i="7"/>
  <c r="P27" i="7"/>
  <c r="E27" i="7"/>
  <c r="T27" i="7" s="1"/>
  <c r="S26" i="7"/>
  <c r="R26" i="7"/>
  <c r="Q26" i="7"/>
  <c r="P26" i="7"/>
  <c r="E26" i="7"/>
  <c r="T26" i="7" s="1"/>
  <c r="S25" i="7"/>
  <c r="R25" i="7"/>
  <c r="Q25" i="7"/>
  <c r="P25" i="7"/>
  <c r="E25" i="7"/>
  <c r="T25" i="7"/>
  <c r="W23" i="7"/>
  <c r="V23" i="7"/>
  <c r="O23" i="7"/>
  <c r="N23" i="7"/>
  <c r="M23" i="7"/>
  <c r="L23" i="7"/>
  <c r="K23" i="7"/>
  <c r="J23" i="7"/>
  <c r="I23" i="7"/>
  <c r="S23" i="7" s="1"/>
  <c r="H23" i="7"/>
  <c r="R23" i="7" s="1"/>
  <c r="G23" i="7"/>
  <c r="F23" i="7"/>
  <c r="C23" i="7"/>
  <c r="B23" i="7"/>
  <c r="S22" i="7"/>
  <c r="R22" i="7"/>
  <c r="Q22" i="7"/>
  <c r="P22" i="7"/>
  <c r="E22" i="7"/>
  <c r="T22" i="7"/>
  <c r="S21" i="7"/>
  <c r="R21" i="7"/>
  <c r="Q21" i="7"/>
  <c r="P21" i="7"/>
  <c r="E21" i="7"/>
  <c r="U21" i="7" s="1"/>
  <c r="S20" i="7"/>
  <c r="R20" i="7"/>
  <c r="Q20" i="7"/>
  <c r="P20" i="7"/>
  <c r="E20" i="7"/>
  <c r="T20" i="7" s="1"/>
  <c r="S19" i="7"/>
  <c r="R19" i="7"/>
  <c r="Q19" i="7"/>
  <c r="P19" i="7"/>
  <c r="E19" i="7"/>
  <c r="U19" i="7" s="1"/>
  <c r="S18" i="7"/>
  <c r="R18" i="7"/>
  <c r="Q18" i="7"/>
  <c r="P18" i="7"/>
  <c r="E18" i="7"/>
  <c r="T18" i="7" s="1"/>
  <c r="T17" i="7"/>
  <c r="S17" i="7"/>
  <c r="R17" i="7"/>
  <c r="Q17" i="7"/>
  <c r="P17" i="7"/>
  <c r="E17" i="7"/>
  <c r="U17" i="7"/>
  <c r="W15" i="7"/>
  <c r="V15" i="7"/>
  <c r="O15" i="7"/>
  <c r="N15" i="7"/>
  <c r="M15" i="7"/>
  <c r="L15" i="7"/>
  <c r="K15" i="7"/>
  <c r="J15" i="7"/>
  <c r="I15" i="7"/>
  <c r="H15" i="7"/>
  <c r="G15" i="7"/>
  <c r="F15" i="7"/>
  <c r="C15" i="7"/>
  <c r="B15" i="7"/>
  <c r="E15" i="7"/>
  <c r="S14" i="7"/>
  <c r="R14" i="7"/>
  <c r="Q14" i="7"/>
  <c r="P14" i="7"/>
  <c r="E14" i="7"/>
  <c r="U14" i="7" s="1"/>
  <c r="S13" i="7"/>
  <c r="R13" i="7"/>
  <c r="Q13" i="7"/>
  <c r="P13" i="7"/>
  <c r="E13" i="7"/>
  <c r="T13" i="7" s="1"/>
  <c r="S12" i="7"/>
  <c r="R12" i="7"/>
  <c r="Q12" i="7"/>
  <c r="P12" i="7"/>
  <c r="E12" i="7"/>
  <c r="U12" i="7"/>
  <c r="S11" i="7"/>
  <c r="R11" i="7"/>
  <c r="Q11" i="7"/>
  <c r="P11" i="7"/>
  <c r="E11" i="7"/>
  <c r="T11" i="7"/>
  <c r="S10" i="7"/>
  <c r="R10" i="7"/>
  <c r="Q10" i="7"/>
  <c r="P10" i="7"/>
  <c r="T10" i="7"/>
  <c r="E10" i="7"/>
  <c r="S9" i="7"/>
  <c r="R9" i="7"/>
  <c r="Q9" i="7"/>
  <c r="P9" i="7"/>
  <c r="E9" i="7"/>
  <c r="S90" i="6"/>
  <c r="R90" i="6"/>
  <c r="Q90" i="6"/>
  <c r="P90" i="6"/>
  <c r="E90" i="6"/>
  <c r="U90" i="6" s="1"/>
  <c r="S89" i="6"/>
  <c r="R89" i="6"/>
  <c r="Q89" i="6"/>
  <c r="P89" i="6"/>
  <c r="E89" i="6"/>
  <c r="T89" i="6"/>
  <c r="S88" i="6"/>
  <c r="R88" i="6"/>
  <c r="Q88" i="6"/>
  <c r="P88" i="6"/>
  <c r="E88" i="6"/>
  <c r="T88" i="6"/>
  <c r="S87" i="6"/>
  <c r="R87" i="6"/>
  <c r="Q87" i="6"/>
  <c r="P87" i="6"/>
  <c r="E87" i="6"/>
  <c r="T87" i="6" s="1"/>
  <c r="S86" i="6"/>
  <c r="R86" i="6"/>
  <c r="Q86" i="6"/>
  <c r="P86" i="6"/>
  <c r="E86" i="6"/>
  <c r="U86" i="6" s="1"/>
  <c r="S85" i="6"/>
  <c r="R85" i="6"/>
  <c r="Q85" i="6"/>
  <c r="P85" i="6"/>
  <c r="E85" i="6"/>
  <c r="T85" i="6"/>
  <c r="U84" i="6"/>
  <c r="T84" i="6"/>
  <c r="S84" i="6"/>
  <c r="R84" i="6"/>
  <c r="Q84" i="6"/>
  <c r="P84" i="6"/>
  <c r="E84" i="6"/>
  <c r="S83" i="6"/>
  <c r="R83" i="6"/>
  <c r="Q83" i="6"/>
  <c r="P83" i="6"/>
  <c r="E83" i="6"/>
  <c r="T83" i="6" s="1"/>
  <c r="W69" i="6"/>
  <c r="V69" i="6"/>
  <c r="O69" i="6"/>
  <c r="N69" i="6"/>
  <c r="M69" i="6"/>
  <c r="L69" i="6"/>
  <c r="K69" i="6"/>
  <c r="J69" i="6"/>
  <c r="I69" i="6"/>
  <c r="H69" i="6"/>
  <c r="G69" i="6"/>
  <c r="F69" i="6"/>
  <c r="C69" i="6"/>
  <c r="B69" i="6"/>
  <c r="W68" i="6"/>
  <c r="V68" i="6"/>
  <c r="O68" i="6"/>
  <c r="N68" i="6"/>
  <c r="M68" i="6"/>
  <c r="L68" i="6"/>
  <c r="K68" i="6"/>
  <c r="J68" i="6"/>
  <c r="I68" i="6"/>
  <c r="S68" i="6" s="1"/>
  <c r="H68" i="6"/>
  <c r="G68" i="6"/>
  <c r="F68" i="6"/>
  <c r="C68" i="6"/>
  <c r="B68" i="6"/>
  <c r="E68" i="6" s="1"/>
  <c r="W67" i="6"/>
  <c r="V67" i="6"/>
  <c r="O67" i="6"/>
  <c r="N67" i="6"/>
  <c r="M67" i="6"/>
  <c r="L67" i="6"/>
  <c r="K67" i="6"/>
  <c r="J67" i="6"/>
  <c r="I67" i="6"/>
  <c r="H67" i="6"/>
  <c r="G67" i="6"/>
  <c r="F67" i="6"/>
  <c r="C67" i="6"/>
  <c r="B67" i="6"/>
  <c r="E67" i="6" s="1"/>
  <c r="S66" i="6"/>
  <c r="R66" i="6"/>
  <c r="Q66" i="6"/>
  <c r="P66" i="6"/>
  <c r="E66" i="6"/>
  <c r="T66" i="6" s="1"/>
  <c r="W64" i="6"/>
  <c r="V64" i="6"/>
  <c r="O64" i="6"/>
  <c r="N64" i="6"/>
  <c r="M64" i="6"/>
  <c r="L64" i="6"/>
  <c r="K64" i="6"/>
  <c r="J64" i="6"/>
  <c r="I64" i="6"/>
  <c r="H64" i="6"/>
  <c r="G64" i="6"/>
  <c r="F64" i="6"/>
  <c r="C64" i="6"/>
  <c r="B64" i="6"/>
  <c r="W63" i="6"/>
  <c r="V63" i="6"/>
  <c r="Q63" i="6"/>
  <c r="O63" i="6"/>
  <c r="N63" i="6"/>
  <c r="M63" i="6"/>
  <c r="L63" i="6"/>
  <c r="K63" i="6"/>
  <c r="J63" i="6"/>
  <c r="I63" i="6"/>
  <c r="S63" i="6"/>
  <c r="H63" i="6"/>
  <c r="R63" i="6" s="1"/>
  <c r="G63" i="6"/>
  <c r="F63" i="6"/>
  <c r="C63" i="6"/>
  <c r="E63" i="6"/>
  <c r="B63" i="6"/>
  <c r="S62" i="6"/>
  <c r="R62" i="6"/>
  <c r="Q62" i="6"/>
  <c r="P62" i="6"/>
  <c r="E62" i="6"/>
  <c r="U62" i="6"/>
  <c r="U61" i="6"/>
  <c r="S61" i="6"/>
  <c r="R61" i="6"/>
  <c r="Q61" i="6"/>
  <c r="P61" i="6"/>
  <c r="E61" i="6"/>
  <c r="T61" i="6" s="1"/>
  <c r="S60" i="6"/>
  <c r="R60" i="6"/>
  <c r="Q60" i="6"/>
  <c r="P60" i="6"/>
  <c r="E60" i="6"/>
  <c r="U60" i="6" s="1"/>
  <c r="W58" i="6"/>
  <c r="V58" i="6"/>
  <c r="O58" i="6"/>
  <c r="N58" i="6"/>
  <c r="M58" i="6"/>
  <c r="L58" i="6"/>
  <c r="K58" i="6"/>
  <c r="J58" i="6"/>
  <c r="I58" i="6"/>
  <c r="H58" i="6"/>
  <c r="G58" i="6"/>
  <c r="F58" i="6"/>
  <c r="C58" i="6"/>
  <c r="B58" i="6"/>
  <c r="S57" i="6"/>
  <c r="R57" i="6"/>
  <c r="Q57" i="6"/>
  <c r="P57" i="6"/>
  <c r="E57" i="6"/>
  <c r="U57" i="6"/>
  <c r="S56" i="6"/>
  <c r="R56" i="6"/>
  <c r="Q56" i="6"/>
  <c r="P56" i="6"/>
  <c r="E56" i="6"/>
  <c r="T56" i="6" s="1"/>
  <c r="S55" i="6"/>
  <c r="R55" i="6"/>
  <c r="Q55" i="6"/>
  <c r="P55" i="6"/>
  <c r="E55" i="6"/>
  <c r="U55" i="6" s="1"/>
  <c r="S54" i="6"/>
  <c r="R54" i="6"/>
  <c r="Q54" i="6"/>
  <c r="P54" i="6"/>
  <c r="E54" i="6"/>
  <c r="T54" i="6"/>
  <c r="W52" i="6"/>
  <c r="V52" i="6"/>
  <c r="O52" i="6"/>
  <c r="N52" i="6"/>
  <c r="M52" i="6"/>
  <c r="L52" i="6"/>
  <c r="K52" i="6"/>
  <c r="J52" i="6"/>
  <c r="I52" i="6"/>
  <c r="H52" i="6"/>
  <c r="G52" i="6"/>
  <c r="F52" i="6"/>
  <c r="C52" i="6"/>
  <c r="B52" i="6"/>
  <c r="S51" i="6"/>
  <c r="R51" i="6"/>
  <c r="Q51" i="6"/>
  <c r="P51" i="6"/>
  <c r="E51" i="6"/>
  <c r="T51" i="6" s="1"/>
  <c r="S50" i="6"/>
  <c r="R50" i="6"/>
  <c r="Q50" i="6"/>
  <c r="P50" i="6"/>
  <c r="E50" i="6"/>
  <c r="S49" i="6"/>
  <c r="R49" i="6"/>
  <c r="Q49" i="6"/>
  <c r="P49" i="6"/>
  <c r="E49" i="6"/>
  <c r="T49" i="6" s="1"/>
  <c r="S48" i="6"/>
  <c r="R48" i="6"/>
  <c r="Q48" i="6"/>
  <c r="P48" i="6"/>
  <c r="E48" i="6"/>
  <c r="U48" i="6"/>
  <c r="S47" i="6"/>
  <c r="R47" i="6"/>
  <c r="Q47" i="6"/>
  <c r="P47" i="6"/>
  <c r="E47" i="6"/>
  <c r="T47" i="6"/>
  <c r="S46" i="6"/>
  <c r="R46" i="6"/>
  <c r="Q46" i="6"/>
  <c r="P46" i="6"/>
  <c r="E46" i="6"/>
  <c r="U46" i="6" s="1"/>
  <c r="S45" i="6"/>
  <c r="R45" i="6"/>
  <c r="Q45" i="6"/>
  <c r="P45" i="6"/>
  <c r="E45" i="6"/>
  <c r="T45" i="6" s="1"/>
  <c r="S44" i="6"/>
  <c r="R44" i="6"/>
  <c r="Q44" i="6"/>
  <c r="P44" i="6"/>
  <c r="E44" i="6"/>
  <c r="U44" i="6"/>
  <c r="S43" i="6"/>
  <c r="R43" i="6"/>
  <c r="Q43" i="6"/>
  <c r="P43" i="6"/>
  <c r="E43" i="6"/>
  <c r="T43" i="6"/>
  <c r="S42" i="6"/>
  <c r="R42" i="6"/>
  <c r="Q42" i="6"/>
  <c r="P42" i="6"/>
  <c r="E42" i="6"/>
  <c r="U42" i="6" s="1"/>
  <c r="S41" i="6"/>
  <c r="R41" i="6"/>
  <c r="Q41" i="6"/>
  <c r="P41" i="6"/>
  <c r="E41" i="6"/>
  <c r="T41" i="6" s="1"/>
  <c r="W39" i="6"/>
  <c r="V39" i="6"/>
  <c r="O39" i="6"/>
  <c r="N39" i="6"/>
  <c r="M39" i="6"/>
  <c r="L39" i="6"/>
  <c r="K39" i="6"/>
  <c r="J39" i="6"/>
  <c r="R39" i="6"/>
  <c r="I39" i="6"/>
  <c r="H39" i="6"/>
  <c r="G39" i="6"/>
  <c r="F39" i="6"/>
  <c r="C39" i="6"/>
  <c r="B39" i="6"/>
  <c r="S38" i="6"/>
  <c r="R38" i="6"/>
  <c r="Q38" i="6"/>
  <c r="P38" i="6"/>
  <c r="E38" i="6"/>
  <c r="T38" i="6" s="1"/>
  <c r="T37" i="6"/>
  <c r="S37" i="6"/>
  <c r="R37" i="6"/>
  <c r="Q37" i="6"/>
  <c r="P37" i="6"/>
  <c r="E37" i="6"/>
  <c r="U37" i="6"/>
  <c r="S36" i="6"/>
  <c r="R36" i="6"/>
  <c r="Q36" i="6"/>
  <c r="P36" i="6"/>
  <c r="E36" i="6"/>
  <c r="T36" i="6" s="1"/>
  <c r="S35" i="6"/>
  <c r="R35" i="6"/>
  <c r="Q35" i="6"/>
  <c r="P35" i="6"/>
  <c r="E35" i="6"/>
  <c r="S34" i="6"/>
  <c r="R34" i="6"/>
  <c r="Q34" i="6"/>
  <c r="P34" i="6"/>
  <c r="E34" i="6"/>
  <c r="U34" i="6"/>
  <c r="W32" i="6"/>
  <c r="V32" i="6"/>
  <c r="O32" i="6"/>
  <c r="N32" i="6"/>
  <c r="M32" i="6"/>
  <c r="L32" i="6"/>
  <c r="K32" i="6"/>
  <c r="J32" i="6"/>
  <c r="R32" i="6" s="1"/>
  <c r="I32" i="6"/>
  <c r="S32" i="6" s="1"/>
  <c r="H32" i="6"/>
  <c r="G32" i="6"/>
  <c r="F32" i="6"/>
  <c r="C32" i="6"/>
  <c r="E32" i="6"/>
  <c r="B32" i="6"/>
  <c r="S31" i="6"/>
  <c r="R31" i="6"/>
  <c r="Q31" i="6"/>
  <c r="P31" i="6"/>
  <c r="E31" i="6"/>
  <c r="T31" i="6"/>
  <c r="W29" i="6"/>
  <c r="V29" i="6"/>
  <c r="O29" i="6"/>
  <c r="N29" i="6"/>
  <c r="M29" i="6"/>
  <c r="L29" i="6"/>
  <c r="K29" i="6"/>
  <c r="J29" i="6"/>
  <c r="I29" i="6"/>
  <c r="S29" i="6" s="1"/>
  <c r="H29" i="6"/>
  <c r="G29" i="6"/>
  <c r="F29" i="6"/>
  <c r="C29" i="6"/>
  <c r="B29" i="6"/>
  <c r="E29" i="6" s="1"/>
  <c r="S28" i="6"/>
  <c r="R28" i="6"/>
  <c r="Q28" i="6"/>
  <c r="P28" i="6"/>
  <c r="E28" i="6"/>
  <c r="T28" i="6"/>
  <c r="S27" i="6"/>
  <c r="R27" i="6"/>
  <c r="Q27" i="6"/>
  <c r="P27" i="6"/>
  <c r="E27" i="6"/>
  <c r="U27" i="6" s="1"/>
  <c r="S26" i="6"/>
  <c r="R26" i="6"/>
  <c r="Q26" i="6"/>
  <c r="P26" i="6"/>
  <c r="E26" i="6"/>
  <c r="T26" i="6" s="1"/>
  <c r="S25" i="6"/>
  <c r="R25" i="6"/>
  <c r="Q25" i="6"/>
  <c r="P25" i="6"/>
  <c r="E25" i="6"/>
  <c r="T25" i="6"/>
  <c r="W23" i="6"/>
  <c r="V23" i="6"/>
  <c r="Q23" i="6"/>
  <c r="O23" i="6"/>
  <c r="N23" i="6"/>
  <c r="M23" i="6"/>
  <c r="L23" i="6"/>
  <c r="K23" i="6"/>
  <c r="J23" i="6"/>
  <c r="I23" i="6"/>
  <c r="S23" i="6"/>
  <c r="H23" i="6"/>
  <c r="G23" i="6"/>
  <c r="F23" i="6"/>
  <c r="C23" i="6"/>
  <c r="E23" i="6"/>
  <c r="B23" i="6"/>
  <c r="S22" i="6"/>
  <c r="R22" i="6"/>
  <c r="Q22" i="6"/>
  <c r="P22" i="6"/>
  <c r="E22" i="6"/>
  <c r="T22" i="6"/>
  <c r="S21" i="6"/>
  <c r="R21" i="6"/>
  <c r="Q21" i="6"/>
  <c r="P21" i="6"/>
  <c r="E21" i="6"/>
  <c r="T21" i="6"/>
  <c r="S20" i="6"/>
  <c r="R20" i="6"/>
  <c r="Q20" i="6"/>
  <c r="P20" i="6"/>
  <c r="E20" i="6"/>
  <c r="U20" i="6" s="1"/>
  <c r="S19" i="6"/>
  <c r="R19" i="6"/>
  <c r="Q19" i="6"/>
  <c r="P19" i="6"/>
  <c r="E19" i="6"/>
  <c r="T19" i="6" s="1"/>
  <c r="S18" i="6"/>
  <c r="R18" i="6"/>
  <c r="Q18" i="6"/>
  <c r="P18" i="6"/>
  <c r="E18" i="6"/>
  <c r="T18" i="6" s="1"/>
  <c r="S17" i="6"/>
  <c r="R17" i="6"/>
  <c r="Q17" i="6"/>
  <c r="P17" i="6"/>
  <c r="E17" i="6"/>
  <c r="T17" i="6" s="1"/>
  <c r="W15" i="6"/>
  <c r="V15" i="6"/>
  <c r="O15" i="6"/>
  <c r="N15" i="6"/>
  <c r="M15" i="6"/>
  <c r="L15" i="6"/>
  <c r="K15" i="6"/>
  <c r="J15" i="6"/>
  <c r="I15" i="6"/>
  <c r="S15" i="6"/>
  <c r="H15" i="6"/>
  <c r="R15" i="6"/>
  <c r="G15" i="6"/>
  <c r="F15" i="6"/>
  <c r="C15" i="6"/>
  <c r="B15" i="6"/>
  <c r="S14" i="6"/>
  <c r="R14" i="6"/>
  <c r="Q14" i="6"/>
  <c r="P14" i="6"/>
  <c r="E14" i="6"/>
  <c r="T14" i="6" s="1"/>
  <c r="S13" i="6"/>
  <c r="R13" i="6"/>
  <c r="Q13" i="6"/>
  <c r="P13" i="6"/>
  <c r="E13" i="6"/>
  <c r="U13" i="6"/>
  <c r="S12" i="6"/>
  <c r="R12" i="6"/>
  <c r="Q12" i="6"/>
  <c r="P12" i="6"/>
  <c r="E12" i="6"/>
  <c r="T12" i="6"/>
  <c r="U11" i="6"/>
  <c r="T11" i="6"/>
  <c r="S11" i="6"/>
  <c r="R11" i="6"/>
  <c r="Q11" i="6"/>
  <c r="P11" i="6"/>
  <c r="E11" i="6"/>
  <c r="S10" i="6"/>
  <c r="R10" i="6"/>
  <c r="Q10" i="6"/>
  <c r="P10" i="6"/>
  <c r="E10" i="6"/>
  <c r="T10" i="6"/>
  <c r="S9" i="6"/>
  <c r="R9" i="6"/>
  <c r="Q9" i="6"/>
  <c r="P9" i="6"/>
  <c r="E9" i="6"/>
  <c r="S90" i="5"/>
  <c r="R90" i="5"/>
  <c r="Q90" i="5"/>
  <c r="P90" i="5"/>
  <c r="E90" i="5"/>
  <c r="T90" i="5"/>
  <c r="S89" i="5"/>
  <c r="R89" i="5"/>
  <c r="Q89" i="5"/>
  <c r="P89" i="5"/>
  <c r="E89" i="5"/>
  <c r="U89" i="5" s="1"/>
  <c r="S88" i="5"/>
  <c r="R88" i="5"/>
  <c r="Q88" i="5"/>
  <c r="P88" i="5"/>
  <c r="E88" i="5"/>
  <c r="T88" i="5" s="1"/>
  <c r="S87" i="5"/>
  <c r="R87" i="5"/>
  <c r="Q87" i="5"/>
  <c r="P87" i="5"/>
  <c r="E87" i="5"/>
  <c r="U87" i="5"/>
  <c r="S86" i="5"/>
  <c r="R86" i="5"/>
  <c r="Q86" i="5"/>
  <c r="P86" i="5"/>
  <c r="E86" i="5"/>
  <c r="T86" i="5"/>
  <c r="S85" i="5"/>
  <c r="R85" i="5"/>
  <c r="Q85" i="5"/>
  <c r="P85" i="5"/>
  <c r="E85" i="5"/>
  <c r="U85" i="5" s="1"/>
  <c r="S84" i="5"/>
  <c r="R84" i="5"/>
  <c r="Q84" i="5"/>
  <c r="P84" i="5"/>
  <c r="E84" i="5"/>
  <c r="T84" i="5" s="1"/>
  <c r="S83" i="5"/>
  <c r="R83" i="5"/>
  <c r="Q83" i="5"/>
  <c r="P83" i="5"/>
  <c r="E83" i="5"/>
  <c r="W69" i="5"/>
  <c r="V69" i="5"/>
  <c r="O69" i="5"/>
  <c r="N69" i="5"/>
  <c r="M69" i="5"/>
  <c r="L69" i="5"/>
  <c r="K69" i="5"/>
  <c r="S69" i="5" s="1"/>
  <c r="J69" i="5"/>
  <c r="I69" i="5"/>
  <c r="H69" i="5"/>
  <c r="G69" i="5"/>
  <c r="F69" i="5"/>
  <c r="C69" i="5"/>
  <c r="B69" i="5"/>
  <c r="W68" i="5"/>
  <c r="V68" i="5"/>
  <c r="O68" i="5"/>
  <c r="N68" i="5"/>
  <c r="M68" i="5"/>
  <c r="L68" i="5"/>
  <c r="K68" i="5"/>
  <c r="J68" i="5"/>
  <c r="I68" i="5"/>
  <c r="Q68" i="5" s="1"/>
  <c r="H68" i="5"/>
  <c r="G68" i="5"/>
  <c r="F68" i="5"/>
  <c r="C68" i="5"/>
  <c r="B68" i="5"/>
  <c r="W67" i="5"/>
  <c r="V67" i="5"/>
  <c r="O67" i="5"/>
  <c r="N67" i="5"/>
  <c r="M67" i="5"/>
  <c r="L67" i="5"/>
  <c r="K67" i="5"/>
  <c r="J67" i="5"/>
  <c r="I67" i="5"/>
  <c r="H67" i="5"/>
  <c r="G67" i="5"/>
  <c r="F67" i="5"/>
  <c r="C67" i="5"/>
  <c r="B67" i="5"/>
  <c r="S66" i="5"/>
  <c r="R66" i="5"/>
  <c r="Q66" i="5"/>
  <c r="P66" i="5"/>
  <c r="E66" i="5"/>
  <c r="U66" i="5" s="1"/>
  <c r="W64" i="5"/>
  <c r="V64" i="5"/>
  <c r="O64" i="5"/>
  <c r="N64" i="5"/>
  <c r="M64" i="5"/>
  <c r="L64" i="5"/>
  <c r="K64" i="5"/>
  <c r="J64" i="5"/>
  <c r="I64" i="5"/>
  <c r="H64" i="5"/>
  <c r="G64" i="5"/>
  <c r="F64" i="5"/>
  <c r="C64" i="5"/>
  <c r="B64" i="5"/>
  <c r="W63" i="5"/>
  <c r="V63" i="5"/>
  <c r="O63" i="5"/>
  <c r="N63" i="5"/>
  <c r="M63" i="5"/>
  <c r="L63" i="5"/>
  <c r="P63" i="5" s="1"/>
  <c r="K63" i="5"/>
  <c r="J63" i="5"/>
  <c r="I63" i="5"/>
  <c r="S63" i="5" s="1"/>
  <c r="H63" i="5"/>
  <c r="G63" i="5"/>
  <c r="F63" i="5"/>
  <c r="C63" i="5"/>
  <c r="B63" i="5"/>
  <c r="E63" i="5" s="1"/>
  <c r="S62" i="5"/>
  <c r="R62" i="5"/>
  <c r="Q62" i="5"/>
  <c r="P62" i="5"/>
  <c r="E62" i="5"/>
  <c r="T62" i="5" s="1"/>
  <c r="S61" i="5"/>
  <c r="R61" i="5"/>
  <c r="Q61" i="5"/>
  <c r="P61" i="5"/>
  <c r="E61" i="5"/>
  <c r="U61" i="5" s="1"/>
  <c r="S60" i="5"/>
  <c r="R60" i="5"/>
  <c r="Q60" i="5"/>
  <c r="P60" i="5"/>
  <c r="E60" i="5"/>
  <c r="W58" i="5"/>
  <c r="V58" i="5"/>
  <c r="O58" i="5"/>
  <c r="N58" i="5"/>
  <c r="M58" i="5"/>
  <c r="L58" i="5"/>
  <c r="K58" i="5"/>
  <c r="J58" i="5"/>
  <c r="I58" i="5"/>
  <c r="H58" i="5"/>
  <c r="R58" i="5" s="1"/>
  <c r="G58" i="5"/>
  <c r="F58" i="5"/>
  <c r="C58" i="5"/>
  <c r="B58" i="5"/>
  <c r="S57" i="5"/>
  <c r="R57" i="5"/>
  <c r="Q57" i="5"/>
  <c r="P57" i="5"/>
  <c r="E57" i="5"/>
  <c r="U57" i="5" s="1"/>
  <c r="S56" i="5"/>
  <c r="R56" i="5"/>
  <c r="Q56" i="5"/>
  <c r="P56" i="5"/>
  <c r="E56" i="5"/>
  <c r="U56" i="5" s="1"/>
  <c r="S55" i="5"/>
  <c r="R55" i="5"/>
  <c r="Q55" i="5"/>
  <c r="P55" i="5"/>
  <c r="E55" i="5"/>
  <c r="T55" i="5"/>
  <c r="S54" i="5"/>
  <c r="R54" i="5"/>
  <c r="Q54" i="5"/>
  <c r="P54" i="5"/>
  <c r="E54" i="5"/>
  <c r="U54" i="5"/>
  <c r="W52" i="5"/>
  <c r="V52" i="5"/>
  <c r="O52" i="5"/>
  <c r="N52" i="5"/>
  <c r="M52" i="5"/>
  <c r="L52" i="5"/>
  <c r="K52" i="5"/>
  <c r="J52" i="5"/>
  <c r="I52" i="5"/>
  <c r="H52" i="5"/>
  <c r="R52" i="5"/>
  <c r="G52" i="5"/>
  <c r="F52" i="5"/>
  <c r="C52" i="5"/>
  <c r="B52" i="5"/>
  <c r="S51" i="5"/>
  <c r="R51" i="5"/>
  <c r="Q51" i="5"/>
  <c r="P51" i="5"/>
  <c r="E51" i="5"/>
  <c r="U51" i="5"/>
  <c r="S50" i="5"/>
  <c r="R50" i="5"/>
  <c r="Q50" i="5"/>
  <c r="P50" i="5"/>
  <c r="E50" i="5"/>
  <c r="S49" i="5"/>
  <c r="R49" i="5"/>
  <c r="Q49" i="5"/>
  <c r="P49" i="5"/>
  <c r="E49" i="5"/>
  <c r="T49" i="5"/>
  <c r="S48" i="5"/>
  <c r="R48" i="5"/>
  <c r="Q48" i="5"/>
  <c r="P48" i="5"/>
  <c r="E48" i="5"/>
  <c r="U48" i="5" s="1"/>
  <c r="S47" i="5"/>
  <c r="R47" i="5"/>
  <c r="Q47" i="5"/>
  <c r="P47" i="5"/>
  <c r="E47" i="5"/>
  <c r="U47" i="5" s="1"/>
  <c r="S46" i="5"/>
  <c r="R46" i="5"/>
  <c r="Q46" i="5"/>
  <c r="P46" i="5"/>
  <c r="E46" i="5"/>
  <c r="U46" i="5"/>
  <c r="S45" i="5"/>
  <c r="R45" i="5"/>
  <c r="Q45" i="5"/>
  <c r="P45" i="5"/>
  <c r="E45" i="5"/>
  <c r="T45" i="5"/>
  <c r="S44" i="5"/>
  <c r="R44" i="5"/>
  <c r="Q44" i="5"/>
  <c r="P44" i="5"/>
  <c r="E44" i="5"/>
  <c r="U44" i="5" s="1"/>
  <c r="S43" i="5"/>
  <c r="R43" i="5"/>
  <c r="Q43" i="5"/>
  <c r="P43" i="5"/>
  <c r="E43" i="5"/>
  <c r="U43" i="5" s="1"/>
  <c r="S42" i="5"/>
  <c r="R42" i="5"/>
  <c r="Q42" i="5"/>
  <c r="P42" i="5"/>
  <c r="E42" i="5"/>
  <c r="S41" i="5"/>
  <c r="R41" i="5"/>
  <c r="Q41" i="5"/>
  <c r="P41" i="5"/>
  <c r="E41" i="5"/>
  <c r="T41" i="5" s="1"/>
  <c r="W39" i="5"/>
  <c r="V39" i="5"/>
  <c r="O39" i="5"/>
  <c r="N39" i="5"/>
  <c r="M39" i="5"/>
  <c r="L39" i="5"/>
  <c r="P39" i="5" s="1"/>
  <c r="T39" i="5" s="1"/>
  <c r="K39" i="5"/>
  <c r="J39" i="5"/>
  <c r="I39" i="5"/>
  <c r="S39" i="5" s="1"/>
  <c r="H39" i="5"/>
  <c r="G39" i="5"/>
  <c r="F39" i="5"/>
  <c r="C39" i="5"/>
  <c r="E39" i="5" s="1"/>
  <c r="B39" i="5"/>
  <c r="S38" i="5"/>
  <c r="R38" i="5"/>
  <c r="Q38" i="5"/>
  <c r="P38" i="5"/>
  <c r="E38" i="5"/>
  <c r="T38" i="5" s="1"/>
  <c r="S37" i="5"/>
  <c r="R37" i="5"/>
  <c r="Q37" i="5"/>
  <c r="P37" i="5"/>
  <c r="E37" i="5"/>
  <c r="U37" i="5" s="1"/>
  <c r="S36" i="5"/>
  <c r="R36" i="5"/>
  <c r="Q36" i="5"/>
  <c r="P36" i="5"/>
  <c r="E36" i="5"/>
  <c r="U36" i="5" s="1"/>
  <c r="S35" i="5"/>
  <c r="R35" i="5"/>
  <c r="Q35" i="5"/>
  <c r="P35" i="5"/>
  <c r="E35" i="5"/>
  <c r="U35" i="5"/>
  <c r="S34" i="5"/>
  <c r="R34" i="5"/>
  <c r="Q34" i="5"/>
  <c r="P34" i="5"/>
  <c r="E34" i="5"/>
  <c r="W32" i="5"/>
  <c r="V32" i="5"/>
  <c r="O32" i="5"/>
  <c r="N32" i="5"/>
  <c r="M32" i="5"/>
  <c r="L32" i="5"/>
  <c r="K32" i="5"/>
  <c r="J32" i="5"/>
  <c r="I32" i="5"/>
  <c r="S32" i="5" s="1"/>
  <c r="H32" i="5"/>
  <c r="R32" i="5" s="1"/>
  <c r="G32" i="5"/>
  <c r="F32" i="5"/>
  <c r="C32" i="5"/>
  <c r="B32" i="5"/>
  <c r="E32" i="5"/>
  <c r="S31" i="5"/>
  <c r="R31" i="5"/>
  <c r="Q31" i="5"/>
  <c r="P31" i="5"/>
  <c r="E31" i="5"/>
  <c r="W29" i="5"/>
  <c r="V29" i="5"/>
  <c r="O29" i="5"/>
  <c r="N29" i="5"/>
  <c r="M29" i="5"/>
  <c r="L29" i="5"/>
  <c r="K29" i="5"/>
  <c r="J29" i="5"/>
  <c r="I29" i="5"/>
  <c r="H29" i="5"/>
  <c r="G29" i="5"/>
  <c r="F29" i="5"/>
  <c r="C29" i="5"/>
  <c r="B29" i="5"/>
  <c r="E29" i="5" s="1"/>
  <c r="U29" i="5" s="1"/>
  <c r="S28" i="5"/>
  <c r="R28" i="5"/>
  <c r="Q28" i="5"/>
  <c r="P28" i="5"/>
  <c r="E28" i="5"/>
  <c r="U28" i="5" s="1"/>
  <c r="U27" i="5"/>
  <c r="S27" i="5"/>
  <c r="R27" i="5"/>
  <c r="Q27" i="5"/>
  <c r="P27" i="5"/>
  <c r="E27" i="5"/>
  <c r="T27" i="5" s="1"/>
  <c r="S26" i="5"/>
  <c r="R26" i="5"/>
  <c r="Q26" i="5"/>
  <c r="P26" i="5"/>
  <c r="E26" i="5"/>
  <c r="U26" i="5" s="1"/>
  <c r="S25" i="5"/>
  <c r="R25" i="5"/>
  <c r="Q25" i="5"/>
  <c r="P25" i="5"/>
  <c r="E25" i="5"/>
  <c r="U25" i="5" s="1"/>
  <c r="W23" i="5"/>
  <c r="V23" i="5"/>
  <c r="S23" i="5"/>
  <c r="O23" i="5"/>
  <c r="N23" i="5"/>
  <c r="M23" i="5"/>
  <c r="L23" i="5"/>
  <c r="K23" i="5"/>
  <c r="J23" i="5"/>
  <c r="I23" i="5"/>
  <c r="H23" i="5"/>
  <c r="R23" i="5"/>
  <c r="G23" i="5"/>
  <c r="F23" i="5"/>
  <c r="C23" i="5"/>
  <c r="B23" i="5"/>
  <c r="E23" i="5"/>
  <c r="S22" i="5"/>
  <c r="R22" i="5"/>
  <c r="Q22" i="5"/>
  <c r="P22" i="5"/>
  <c r="E22" i="5"/>
  <c r="U22" i="5" s="1"/>
  <c r="S21" i="5"/>
  <c r="R21" i="5"/>
  <c r="Q21" i="5"/>
  <c r="P21" i="5"/>
  <c r="E21" i="5"/>
  <c r="U21" i="5" s="1"/>
  <c r="S20" i="5"/>
  <c r="R20" i="5"/>
  <c r="Q20" i="5"/>
  <c r="P20" i="5"/>
  <c r="E20" i="5"/>
  <c r="S19" i="5"/>
  <c r="R19" i="5"/>
  <c r="Q19" i="5"/>
  <c r="P19" i="5"/>
  <c r="E19" i="5"/>
  <c r="U19" i="5"/>
  <c r="S18" i="5"/>
  <c r="R18" i="5"/>
  <c r="Q18" i="5"/>
  <c r="P18" i="5"/>
  <c r="E18" i="5"/>
  <c r="U18" i="5"/>
  <c r="S17" i="5"/>
  <c r="R17" i="5"/>
  <c r="Q17" i="5"/>
  <c r="P17" i="5"/>
  <c r="E17" i="5"/>
  <c r="T17" i="5" s="1"/>
  <c r="W15" i="5"/>
  <c r="V15" i="5"/>
  <c r="O15" i="5"/>
  <c r="N15" i="5"/>
  <c r="M15" i="5"/>
  <c r="L15" i="5"/>
  <c r="K15" i="5"/>
  <c r="J15" i="5"/>
  <c r="I15" i="5"/>
  <c r="H15" i="5"/>
  <c r="G15" i="5"/>
  <c r="F15" i="5"/>
  <c r="C15" i="5"/>
  <c r="B15" i="5"/>
  <c r="S14" i="5"/>
  <c r="R14" i="5"/>
  <c r="Q14" i="5"/>
  <c r="P14" i="5"/>
  <c r="E14" i="5"/>
  <c r="U14" i="5" s="1"/>
  <c r="U13" i="5"/>
  <c r="S13" i="5"/>
  <c r="R13" i="5"/>
  <c r="Q13" i="5"/>
  <c r="P13" i="5"/>
  <c r="E13" i="5"/>
  <c r="T13" i="5"/>
  <c r="S12" i="5"/>
  <c r="R12" i="5"/>
  <c r="Q12" i="5"/>
  <c r="P12" i="5"/>
  <c r="E12" i="5"/>
  <c r="U12" i="5" s="1"/>
  <c r="S11" i="5"/>
  <c r="R11" i="5"/>
  <c r="Q11" i="5"/>
  <c r="P11" i="5"/>
  <c r="E11" i="5"/>
  <c r="U11" i="5" s="1"/>
  <c r="S10" i="5"/>
  <c r="R10" i="5"/>
  <c r="Q10" i="5"/>
  <c r="U10" i="5"/>
  <c r="P10" i="5"/>
  <c r="T10" i="5"/>
  <c r="E10" i="5"/>
  <c r="S9" i="5"/>
  <c r="R9" i="5"/>
  <c r="Q9" i="5"/>
  <c r="P9" i="5"/>
  <c r="E9" i="5"/>
  <c r="U9" i="5" s="1"/>
  <c r="S90" i="4"/>
  <c r="R90" i="4"/>
  <c r="Q90" i="4"/>
  <c r="P90" i="4"/>
  <c r="E90" i="4"/>
  <c r="U90" i="4"/>
  <c r="U89" i="4"/>
  <c r="S89" i="4"/>
  <c r="R89" i="4"/>
  <c r="Q89" i="4"/>
  <c r="P89" i="4"/>
  <c r="E89" i="4"/>
  <c r="T89" i="4" s="1"/>
  <c r="S88" i="4"/>
  <c r="R88" i="4"/>
  <c r="Q88" i="4"/>
  <c r="P88" i="4"/>
  <c r="E88" i="4"/>
  <c r="U88" i="4" s="1"/>
  <c r="S87" i="4"/>
  <c r="R87" i="4"/>
  <c r="Q87" i="4"/>
  <c r="P87" i="4"/>
  <c r="E87" i="4"/>
  <c r="U87" i="4"/>
  <c r="S86" i="4"/>
  <c r="R86" i="4"/>
  <c r="Q86" i="4"/>
  <c r="P86" i="4"/>
  <c r="E86" i="4"/>
  <c r="U86" i="4"/>
  <c r="U85" i="4"/>
  <c r="S85" i="4"/>
  <c r="R85" i="4"/>
  <c r="Q85" i="4"/>
  <c r="P85" i="4"/>
  <c r="E85" i="4"/>
  <c r="T85" i="4"/>
  <c r="S84" i="4"/>
  <c r="R84" i="4"/>
  <c r="Q84" i="4"/>
  <c r="P84" i="4"/>
  <c r="E84" i="4"/>
  <c r="U84" i="4"/>
  <c r="S83" i="4"/>
  <c r="R83" i="4"/>
  <c r="Q83" i="4"/>
  <c r="P83" i="4"/>
  <c r="E83" i="4"/>
  <c r="U83" i="4" s="1"/>
  <c r="W69" i="4"/>
  <c r="V69" i="4"/>
  <c r="O69" i="4"/>
  <c r="N69" i="4"/>
  <c r="M69" i="4"/>
  <c r="L69" i="4"/>
  <c r="K69" i="4"/>
  <c r="J69" i="4"/>
  <c r="I69" i="4"/>
  <c r="H69" i="4"/>
  <c r="G69" i="4"/>
  <c r="F69" i="4"/>
  <c r="C69" i="4"/>
  <c r="B69" i="4"/>
  <c r="E69" i="4" s="1"/>
  <c r="W68" i="4"/>
  <c r="V68" i="4"/>
  <c r="O68" i="4"/>
  <c r="N68" i="4"/>
  <c r="M68" i="4"/>
  <c r="L68" i="4"/>
  <c r="K68" i="4"/>
  <c r="J68" i="4"/>
  <c r="I68" i="4"/>
  <c r="S68" i="4"/>
  <c r="H68" i="4"/>
  <c r="R68" i="4"/>
  <c r="G68" i="4"/>
  <c r="F68" i="4"/>
  <c r="C68" i="4"/>
  <c r="B68" i="4"/>
  <c r="W67" i="4"/>
  <c r="V67" i="4"/>
  <c r="O67" i="4"/>
  <c r="N67" i="4"/>
  <c r="M67" i="4"/>
  <c r="L67" i="4"/>
  <c r="P67" i="4" s="1"/>
  <c r="K67" i="4"/>
  <c r="J67" i="4"/>
  <c r="I67" i="4"/>
  <c r="S67" i="4"/>
  <c r="H67" i="4"/>
  <c r="G67" i="4"/>
  <c r="F67" i="4"/>
  <c r="C67" i="4"/>
  <c r="B67" i="4"/>
  <c r="E67" i="4" s="1"/>
  <c r="S66" i="4"/>
  <c r="R66" i="4"/>
  <c r="Q66" i="4"/>
  <c r="P66" i="4"/>
  <c r="E66" i="4"/>
  <c r="U66" i="4"/>
  <c r="W64" i="4"/>
  <c r="V64" i="4"/>
  <c r="O64" i="4"/>
  <c r="N64" i="4"/>
  <c r="M64" i="4"/>
  <c r="L64" i="4"/>
  <c r="K64" i="4"/>
  <c r="J64" i="4"/>
  <c r="I64" i="4"/>
  <c r="H64" i="4"/>
  <c r="R64" i="4" s="1"/>
  <c r="G64" i="4"/>
  <c r="F64" i="4"/>
  <c r="C64" i="4"/>
  <c r="B64" i="4"/>
  <c r="W63" i="4"/>
  <c r="V63" i="4"/>
  <c r="O63" i="4"/>
  <c r="N63" i="4"/>
  <c r="M63" i="4"/>
  <c r="L63" i="4"/>
  <c r="K63" i="4"/>
  <c r="J63" i="4"/>
  <c r="I63" i="4"/>
  <c r="H63" i="4"/>
  <c r="G63" i="4"/>
  <c r="F63" i="4"/>
  <c r="C63" i="4"/>
  <c r="B63" i="4"/>
  <c r="E63" i="4" s="1"/>
  <c r="U62" i="4"/>
  <c r="S62" i="4"/>
  <c r="R62" i="4"/>
  <c r="Q62" i="4"/>
  <c r="P62" i="4"/>
  <c r="E62" i="4"/>
  <c r="T62" i="4" s="1"/>
  <c r="S61" i="4"/>
  <c r="R61" i="4"/>
  <c r="Q61" i="4"/>
  <c r="P61" i="4"/>
  <c r="E61" i="4"/>
  <c r="T61" i="4"/>
  <c r="S60" i="4"/>
  <c r="R60" i="4"/>
  <c r="Q60" i="4"/>
  <c r="P60" i="4"/>
  <c r="E60" i="4"/>
  <c r="W58" i="4"/>
  <c r="V58" i="4"/>
  <c r="O58" i="4"/>
  <c r="N58" i="4"/>
  <c r="M58" i="4"/>
  <c r="L58" i="4"/>
  <c r="K58" i="4"/>
  <c r="J58" i="4"/>
  <c r="I58" i="4"/>
  <c r="S58" i="4" s="1"/>
  <c r="H58" i="4"/>
  <c r="R58" i="4" s="1"/>
  <c r="G58" i="4"/>
  <c r="F58" i="4"/>
  <c r="C58" i="4"/>
  <c r="B58" i="4"/>
  <c r="S57" i="4"/>
  <c r="R57" i="4"/>
  <c r="Q57" i="4"/>
  <c r="P57" i="4"/>
  <c r="E57" i="4"/>
  <c r="U57" i="4" s="1"/>
  <c r="S56" i="4"/>
  <c r="R56" i="4"/>
  <c r="Q56" i="4"/>
  <c r="P56" i="4"/>
  <c r="E56" i="4"/>
  <c r="U56" i="4" s="1"/>
  <c r="S55" i="4"/>
  <c r="R55" i="4"/>
  <c r="Q55" i="4"/>
  <c r="P55" i="4"/>
  <c r="E55" i="4"/>
  <c r="T55" i="4" s="1"/>
  <c r="S54" i="4"/>
  <c r="R54" i="4"/>
  <c r="Q54" i="4"/>
  <c r="P54" i="4"/>
  <c r="E54" i="4"/>
  <c r="U54" i="4" s="1"/>
  <c r="W52" i="4"/>
  <c r="V52" i="4"/>
  <c r="O52" i="4"/>
  <c r="N52" i="4"/>
  <c r="M52" i="4"/>
  <c r="L52" i="4"/>
  <c r="K52" i="4"/>
  <c r="J52" i="4"/>
  <c r="I52" i="4"/>
  <c r="S52" i="4" s="1"/>
  <c r="H52" i="4"/>
  <c r="G52" i="4"/>
  <c r="F52" i="4"/>
  <c r="C52" i="4"/>
  <c r="B52" i="4"/>
  <c r="U51" i="4"/>
  <c r="S51" i="4"/>
  <c r="R51" i="4"/>
  <c r="Q51" i="4"/>
  <c r="P51" i="4"/>
  <c r="E51" i="4"/>
  <c r="T51" i="4"/>
  <c r="S50" i="4"/>
  <c r="R50" i="4"/>
  <c r="Q50" i="4"/>
  <c r="P50" i="4"/>
  <c r="E50" i="4"/>
  <c r="U50" i="4" s="1"/>
  <c r="S49" i="4"/>
  <c r="R49" i="4"/>
  <c r="Q49" i="4"/>
  <c r="P49" i="4"/>
  <c r="E49" i="4"/>
  <c r="U49" i="4" s="1"/>
  <c r="S48" i="4"/>
  <c r="R48" i="4"/>
  <c r="Q48" i="4"/>
  <c r="P48" i="4"/>
  <c r="E48" i="4"/>
  <c r="U48" i="4"/>
  <c r="S47" i="4"/>
  <c r="R47" i="4"/>
  <c r="Q47" i="4"/>
  <c r="P47" i="4"/>
  <c r="E47" i="4"/>
  <c r="U47" i="4" s="1"/>
  <c r="T47" i="4"/>
  <c r="S46" i="4"/>
  <c r="R46" i="4"/>
  <c r="Q46" i="4"/>
  <c r="P46" i="4"/>
  <c r="E46" i="4"/>
  <c r="U46" i="4"/>
  <c r="S45" i="4"/>
  <c r="R45" i="4"/>
  <c r="Q45" i="4"/>
  <c r="P45" i="4"/>
  <c r="E45" i="4"/>
  <c r="U45" i="4"/>
  <c r="S44" i="4"/>
  <c r="R44" i="4"/>
  <c r="Q44" i="4"/>
  <c r="P44" i="4"/>
  <c r="E44" i="4"/>
  <c r="U44" i="4"/>
  <c r="S43" i="4"/>
  <c r="R43" i="4"/>
  <c r="Q43" i="4"/>
  <c r="P43" i="4"/>
  <c r="E43" i="4"/>
  <c r="U43" i="4" s="1"/>
  <c r="T43" i="4"/>
  <c r="S42" i="4"/>
  <c r="R42" i="4"/>
  <c r="Q42" i="4"/>
  <c r="P42" i="4"/>
  <c r="E42" i="4"/>
  <c r="S41" i="4"/>
  <c r="R41" i="4"/>
  <c r="Q41" i="4"/>
  <c r="P41" i="4"/>
  <c r="E41" i="4"/>
  <c r="U41" i="4"/>
  <c r="W39" i="4"/>
  <c r="V39" i="4"/>
  <c r="S39" i="4"/>
  <c r="O39" i="4"/>
  <c r="N39" i="4"/>
  <c r="M39" i="4"/>
  <c r="L39" i="4"/>
  <c r="K39" i="4"/>
  <c r="J39" i="4"/>
  <c r="I39" i="4"/>
  <c r="H39" i="4"/>
  <c r="R39" i="4" s="1"/>
  <c r="G39" i="4"/>
  <c r="F39" i="4"/>
  <c r="C39" i="4"/>
  <c r="B39" i="4"/>
  <c r="E39" i="4" s="1"/>
  <c r="S38" i="4"/>
  <c r="R38" i="4"/>
  <c r="Q38" i="4"/>
  <c r="P38" i="4"/>
  <c r="E38" i="4"/>
  <c r="U38" i="4" s="1"/>
  <c r="S37" i="4"/>
  <c r="R37" i="4"/>
  <c r="Q37" i="4"/>
  <c r="P37" i="4"/>
  <c r="E37" i="4"/>
  <c r="U37" i="4"/>
  <c r="S36" i="4"/>
  <c r="R36" i="4"/>
  <c r="Q36" i="4"/>
  <c r="P36" i="4"/>
  <c r="E36" i="4"/>
  <c r="T36" i="4" s="1"/>
  <c r="S35" i="4"/>
  <c r="R35" i="4"/>
  <c r="Q35" i="4"/>
  <c r="P35" i="4"/>
  <c r="E35" i="4"/>
  <c r="U35" i="4" s="1"/>
  <c r="S34" i="4"/>
  <c r="R34" i="4"/>
  <c r="Q34" i="4"/>
  <c r="P34" i="4"/>
  <c r="E34" i="4"/>
  <c r="W32" i="4"/>
  <c r="V32" i="4"/>
  <c r="O32" i="4"/>
  <c r="Q32" i="4" s="1"/>
  <c r="U32" i="4" s="1"/>
  <c r="N32" i="4"/>
  <c r="M32" i="4"/>
  <c r="L32" i="4"/>
  <c r="K32" i="4"/>
  <c r="J32" i="4"/>
  <c r="I32" i="4"/>
  <c r="S32" i="4" s="1"/>
  <c r="H32" i="4"/>
  <c r="R32" i="4"/>
  <c r="G32" i="4"/>
  <c r="F32" i="4"/>
  <c r="C32" i="4"/>
  <c r="B32" i="4"/>
  <c r="E32" i="4" s="1"/>
  <c r="T32" i="4" s="1"/>
  <c r="S31" i="4"/>
  <c r="R31" i="4"/>
  <c r="Q31" i="4"/>
  <c r="P31" i="4"/>
  <c r="E31" i="4"/>
  <c r="U31" i="4" s="1"/>
  <c r="W29" i="4"/>
  <c r="V29" i="4"/>
  <c r="O29" i="4"/>
  <c r="N29" i="4"/>
  <c r="M29" i="4"/>
  <c r="Q29" i="4" s="1"/>
  <c r="L29" i="4"/>
  <c r="K29" i="4"/>
  <c r="S29" i="4" s="1"/>
  <c r="J29" i="4"/>
  <c r="I29" i="4"/>
  <c r="H29" i="4"/>
  <c r="G29" i="4"/>
  <c r="F29" i="4"/>
  <c r="C29" i="4"/>
  <c r="B29" i="4"/>
  <c r="E29" i="4" s="1"/>
  <c r="S28" i="4"/>
  <c r="R28" i="4"/>
  <c r="Q28" i="4"/>
  <c r="P28" i="4"/>
  <c r="E28" i="4"/>
  <c r="U28" i="4" s="1"/>
  <c r="U27" i="4"/>
  <c r="S27" i="4"/>
  <c r="R27" i="4"/>
  <c r="Q27" i="4"/>
  <c r="P27" i="4"/>
  <c r="E27" i="4"/>
  <c r="T27" i="4"/>
  <c r="T26" i="4"/>
  <c r="S26" i="4"/>
  <c r="R26" i="4"/>
  <c r="Q26" i="4"/>
  <c r="P26" i="4"/>
  <c r="E26" i="4"/>
  <c r="U26" i="4" s="1"/>
  <c r="S25" i="4"/>
  <c r="R25" i="4"/>
  <c r="Q25" i="4"/>
  <c r="P25" i="4"/>
  <c r="E25" i="4"/>
  <c r="U25" i="4" s="1"/>
  <c r="W23" i="4"/>
  <c r="V23" i="4"/>
  <c r="O23" i="4"/>
  <c r="N23" i="4"/>
  <c r="M23" i="4"/>
  <c r="L23" i="4"/>
  <c r="K23" i="4"/>
  <c r="J23" i="4"/>
  <c r="I23" i="4"/>
  <c r="S23" i="4" s="1"/>
  <c r="H23" i="4"/>
  <c r="R23" i="4" s="1"/>
  <c r="G23" i="4"/>
  <c r="F23" i="4"/>
  <c r="C23" i="4"/>
  <c r="B23" i="4"/>
  <c r="S22" i="4"/>
  <c r="R22" i="4"/>
  <c r="Q22" i="4"/>
  <c r="P22" i="4"/>
  <c r="E22" i="4"/>
  <c r="U22" i="4" s="1"/>
  <c r="S21" i="4"/>
  <c r="R21" i="4"/>
  <c r="Q21" i="4"/>
  <c r="P21" i="4"/>
  <c r="E21" i="4"/>
  <c r="U21" i="4" s="1"/>
  <c r="S20" i="4"/>
  <c r="R20" i="4"/>
  <c r="Q20" i="4"/>
  <c r="P20" i="4"/>
  <c r="E20" i="4"/>
  <c r="U20" i="4" s="1"/>
  <c r="S19" i="4"/>
  <c r="R19" i="4"/>
  <c r="Q19" i="4"/>
  <c r="P19" i="4"/>
  <c r="E19" i="4"/>
  <c r="U19" i="4"/>
  <c r="S18" i="4"/>
  <c r="R18" i="4"/>
  <c r="Q18" i="4"/>
  <c r="P18" i="4"/>
  <c r="E18" i="4"/>
  <c r="S17" i="4"/>
  <c r="R17" i="4"/>
  <c r="Q17" i="4"/>
  <c r="P17" i="4"/>
  <c r="E17" i="4"/>
  <c r="T64" i="4" s="1"/>
  <c r="W15" i="4"/>
  <c r="V15" i="4"/>
  <c r="O15" i="4"/>
  <c r="N15" i="4"/>
  <c r="M15" i="4"/>
  <c r="L15" i="4"/>
  <c r="K15" i="4"/>
  <c r="S15" i="4" s="1"/>
  <c r="J15" i="4"/>
  <c r="I15" i="4"/>
  <c r="Q15" i="4" s="1"/>
  <c r="U15" i="4" s="1"/>
  <c r="H15" i="4"/>
  <c r="G15" i="4"/>
  <c r="F15" i="4"/>
  <c r="C15" i="4"/>
  <c r="B15" i="4"/>
  <c r="E15" i="4" s="1"/>
  <c r="S14" i="4"/>
  <c r="R14" i="4"/>
  <c r="Q14" i="4"/>
  <c r="P14" i="4"/>
  <c r="E14" i="4"/>
  <c r="U14" i="4"/>
  <c r="S13" i="4"/>
  <c r="R13" i="4"/>
  <c r="Q13" i="4"/>
  <c r="P13" i="4"/>
  <c r="E13" i="4"/>
  <c r="U13" i="4"/>
  <c r="S12" i="4"/>
  <c r="R12" i="4"/>
  <c r="Q12" i="4"/>
  <c r="P12" i="4"/>
  <c r="E12" i="4"/>
  <c r="U12" i="4"/>
  <c r="S11" i="4"/>
  <c r="R11" i="4"/>
  <c r="Q11" i="4"/>
  <c r="P11" i="4"/>
  <c r="E11" i="4"/>
  <c r="U11" i="4"/>
  <c r="S10" i="4"/>
  <c r="R10" i="4"/>
  <c r="Q10" i="4"/>
  <c r="P10" i="4"/>
  <c r="E10" i="4"/>
  <c r="S9" i="4"/>
  <c r="R9" i="4"/>
  <c r="Q9" i="4"/>
  <c r="P9" i="4"/>
  <c r="E9" i="4"/>
  <c r="S90" i="3"/>
  <c r="R90" i="3"/>
  <c r="Q90" i="3"/>
  <c r="P90" i="3"/>
  <c r="E90" i="3"/>
  <c r="U90" i="3"/>
  <c r="S89" i="3"/>
  <c r="R89" i="3"/>
  <c r="Q89" i="3"/>
  <c r="P89" i="3"/>
  <c r="E89" i="3"/>
  <c r="U89" i="3"/>
  <c r="S88" i="3"/>
  <c r="R88" i="3"/>
  <c r="Q88" i="3"/>
  <c r="P88" i="3"/>
  <c r="E88" i="3"/>
  <c r="U88" i="3"/>
  <c r="S87" i="3"/>
  <c r="R87" i="3"/>
  <c r="Q87" i="3"/>
  <c r="P87" i="3"/>
  <c r="E87" i="3"/>
  <c r="U87" i="3"/>
  <c r="S86" i="3"/>
  <c r="R86" i="3"/>
  <c r="Q86" i="3"/>
  <c r="P86" i="3"/>
  <c r="E86" i="3"/>
  <c r="U86" i="3"/>
  <c r="S85" i="3"/>
  <c r="R85" i="3"/>
  <c r="Q85" i="3"/>
  <c r="P85" i="3"/>
  <c r="E85" i="3"/>
  <c r="T85" i="3"/>
  <c r="S84" i="3"/>
  <c r="R84" i="3"/>
  <c r="Q84" i="3"/>
  <c r="P84" i="3"/>
  <c r="E84" i="3"/>
  <c r="U84" i="3"/>
  <c r="S83" i="3"/>
  <c r="R83" i="3"/>
  <c r="Q83" i="3"/>
  <c r="P83" i="3"/>
  <c r="E83" i="3"/>
  <c r="U83" i="3"/>
  <c r="W69" i="3"/>
  <c r="V69" i="3"/>
  <c r="O69" i="3"/>
  <c r="N69" i="3"/>
  <c r="M69" i="3"/>
  <c r="L69" i="3"/>
  <c r="K69" i="3"/>
  <c r="J69" i="3"/>
  <c r="I69" i="3"/>
  <c r="H69" i="3"/>
  <c r="G69" i="3"/>
  <c r="F69" i="3"/>
  <c r="C69" i="3"/>
  <c r="B69" i="3"/>
  <c r="E69" i="3" s="1"/>
  <c r="W68" i="3"/>
  <c r="V68" i="3"/>
  <c r="O68" i="3"/>
  <c r="N68" i="3"/>
  <c r="M68" i="3"/>
  <c r="L68" i="3"/>
  <c r="K68" i="3"/>
  <c r="J68" i="3"/>
  <c r="P68" i="3" s="1"/>
  <c r="T68" i="3" s="1"/>
  <c r="I68" i="3"/>
  <c r="S68" i="3"/>
  <c r="H68" i="3"/>
  <c r="G68" i="3"/>
  <c r="F68" i="3"/>
  <c r="C68" i="3"/>
  <c r="E68" i="3"/>
  <c r="B68" i="3"/>
  <c r="W67" i="3"/>
  <c r="V67" i="3"/>
  <c r="O67" i="3"/>
  <c r="N67" i="3"/>
  <c r="M67" i="3"/>
  <c r="L67" i="3"/>
  <c r="K67" i="3"/>
  <c r="Q67" i="3" s="1"/>
  <c r="J67" i="3"/>
  <c r="I67" i="3"/>
  <c r="S67" i="3" s="1"/>
  <c r="H67" i="3"/>
  <c r="P67" i="3" s="1"/>
  <c r="G67" i="3"/>
  <c r="F67" i="3"/>
  <c r="C67" i="3"/>
  <c r="E67" i="3" s="1"/>
  <c r="B67" i="3"/>
  <c r="S66" i="3"/>
  <c r="R66" i="3"/>
  <c r="Q66" i="3"/>
  <c r="P66" i="3"/>
  <c r="E66" i="3"/>
  <c r="W64" i="3"/>
  <c r="V64" i="3"/>
  <c r="O64" i="3"/>
  <c r="N64" i="3"/>
  <c r="M64" i="3"/>
  <c r="L64" i="3"/>
  <c r="K64" i="3"/>
  <c r="J64" i="3"/>
  <c r="I64" i="3"/>
  <c r="Q64" i="3" s="1"/>
  <c r="U64" i="3" s="1"/>
  <c r="H64" i="3"/>
  <c r="G64" i="3"/>
  <c r="F64" i="3"/>
  <c r="C64" i="3"/>
  <c r="B64" i="3"/>
  <c r="W63" i="3"/>
  <c r="V63" i="3"/>
  <c r="O63" i="3"/>
  <c r="N63" i="3"/>
  <c r="M63" i="3"/>
  <c r="L63" i="3"/>
  <c r="K63" i="3"/>
  <c r="J63" i="3"/>
  <c r="I63" i="3"/>
  <c r="Q63" i="3" s="1"/>
  <c r="H63" i="3"/>
  <c r="R63" i="3" s="1"/>
  <c r="G63" i="3"/>
  <c r="F63" i="3"/>
  <c r="C63" i="3"/>
  <c r="B63" i="3"/>
  <c r="S62" i="3"/>
  <c r="R62" i="3"/>
  <c r="Q62" i="3"/>
  <c r="P62" i="3"/>
  <c r="E62" i="3"/>
  <c r="U62" i="3" s="1"/>
  <c r="U61" i="3"/>
  <c r="S61" i="3"/>
  <c r="R61" i="3"/>
  <c r="Q61" i="3"/>
  <c r="P61" i="3"/>
  <c r="E61" i="3"/>
  <c r="T61" i="3" s="1"/>
  <c r="S60" i="3"/>
  <c r="R60" i="3"/>
  <c r="Q60" i="3"/>
  <c r="P60" i="3"/>
  <c r="E60" i="3"/>
  <c r="U60" i="3"/>
  <c r="W58" i="3"/>
  <c r="V58" i="3"/>
  <c r="O58" i="3"/>
  <c r="N58" i="3"/>
  <c r="M58" i="3"/>
  <c r="L58" i="3"/>
  <c r="K58" i="3"/>
  <c r="J58" i="3"/>
  <c r="P58" i="3" s="1"/>
  <c r="I58" i="3"/>
  <c r="H58" i="3"/>
  <c r="G58" i="3"/>
  <c r="F58" i="3"/>
  <c r="C58" i="3"/>
  <c r="B58" i="3"/>
  <c r="E58" i="3" s="1"/>
  <c r="S57" i="3"/>
  <c r="R57" i="3"/>
  <c r="Q57" i="3"/>
  <c r="P57" i="3"/>
  <c r="E57" i="3"/>
  <c r="U57" i="3"/>
  <c r="S56" i="3"/>
  <c r="R56" i="3"/>
  <c r="Q56" i="3"/>
  <c r="P56" i="3"/>
  <c r="E56" i="3"/>
  <c r="U56" i="3"/>
  <c r="S55" i="3"/>
  <c r="R55" i="3"/>
  <c r="Q55" i="3"/>
  <c r="P55" i="3"/>
  <c r="E55" i="3"/>
  <c r="U55" i="3"/>
  <c r="S54" i="3"/>
  <c r="R54" i="3"/>
  <c r="Q54" i="3"/>
  <c r="P54" i="3"/>
  <c r="E54" i="3"/>
  <c r="U54" i="3"/>
  <c r="W52" i="3"/>
  <c r="V52" i="3"/>
  <c r="O52" i="3"/>
  <c r="N52" i="3"/>
  <c r="M52" i="3"/>
  <c r="L52" i="3"/>
  <c r="K52" i="3"/>
  <c r="J52" i="3"/>
  <c r="P52" i="3" s="1"/>
  <c r="T52" i="3" s="1"/>
  <c r="I52" i="3"/>
  <c r="S52" i="3"/>
  <c r="H52" i="3"/>
  <c r="G52" i="3"/>
  <c r="F52" i="3"/>
  <c r="C52" i="3"/>
  <c r="B52" i="3"/>
  <c r="E52" i="3" s="1"/>
  <c r="S51" i="3"/>
  <c r="R51" i="3"/>
  <c r="Q51" i="3"/>
  <c r="P51" i="3"/>
  <c r="E51" i="3"/>
  <c r="T51" i="3" s="1"/>
  <c r="S50" i="3"/>
  <c r="R50" i="3"/>
  <c r="Q50" i="3"/>
  <c r="U50" i="3" s="1"/>
  <c r="P50" i="3"/>
  <c r="E50" i="3"/>
  <c r="S49" i="3"/>
  <c r="R49" i="3"/>
  <c r="Q49" i="3"/>
  <c r="P49" i="3"/>
  <c r="E49" i="3"/>
  <c r="U49" i="3"/>
  <c r="S48" i="3"/>
  <c r="R48" i="3"/>
  <c r="Q48" i="3"/>
  <c r="P48" i="3"/>
  <c r="E48" i="3"/>
  <c r="U48" i="3"/>
  <c r="S47" i="3"/>
  <c r="R47" i="3"/>
  <c r="Q47" i="3"/>
  <c r="P47" i="3"/>
  <c r="E47" i="3"/>
  <c r="T47" i="3"/>
  <c r="S46" i="3"/>
  <c r="R46" i="3"/>
  <c r="Q46" i="3"/>
  <c r="P46" i="3"/>
  <c r="E46" i="3"/>
  <c r="U46" i="3"/>
  <c r="S45" i="3"/>
  <c r="R45" i="3"/>
  <c r="Q45" i="3"/>
  <c r="P45" i="3"/>
  <c r="E45" i="3"/>
  <c r="U45" i="3"/>
  <c r="S44" i="3"/>
  <c r="R44" i="3"/>
  <c r="Q44" i="3"/>
  <c r="P44" i="3"/>
  <c r="E44" i="3"/>
  <c r="U44" i="3"/>
  <c r="S43" i="3"/>
  <c r="R43" i="3"/>
  <c r="Q43" i="3"/>
  <c r="P43" i="3"/>
  <c r="E43" i="3"/>
  <c r="T43" i="3"/>
  <c r="S42" i="3"/>
  <c r="R42" i="3"/>
  <c r="Q42" i="3"/>
  <c r="P42" i="3"/>
  <c r="E42" i="3"/>
  <c r="T42" i="3"/>
  <c r="S41" i="3"/>
  <c r="R41" i="3"/>
  <c r="Q41" i="3"/>
  <c r="P41" i="3"/>
  <c r="E41" i="3"/>
  <c r="U41" i="3"/>
  <c r="W39" i="3"/>
  <c r="V39" i="3"/>
  <c r="O39" i="3"/>
  <c r="N39" i="3"/>
  <c r="M39" i="3"/>
  <c r="L39" i="3"/>
  <c r="K39" i="3"/>
  <c r="J39" i="3"/>
  <c r="R39" i="3" s="1"/>
  <c r="I39" i="3"/>
  <c r="S39" i="3"/>
  <c r="H39" i="3"/>
  <c r="G39" i="3"/>
  <c r="F39" i="3"/>
  <c r="C39" i="3"/>
  <c r="B39" i="3"/>
  <c r="S38" i="3"/>
  <c r="R38" i="3"/>
  <c r="Q38" i="3"/>
  <c r="P38" i="3"/>
  <c r="E38" i="3"/>
  <c r="U38" i="3" s="1"/>
  <c r="S37" i="3"/>
  <c r="R37" i="3"/>
  <c r="Q37" i="3"/>
  <c r="P37" i="3"/>
  <c r="E37" i="3"/>
  <c r="U37" i="3" s="1"/>
  <c r="S36" i="3"/>
  <c r="R36" i="3"/>
  <c r="Q36" i="3"/>
  <c r="P36" i="3"/>
  <c r="E36" i="3"/>
  <c r="U36" i="3" s="1"/>
  <c r="S35" i="3"/>
  <c r="R35" i="3"/>
  <c r="Q35" i="3"/>
  <c r="P35" i="3"/>
  <c r="E35" i="3"/>
  <c r="U35" i="3" s="1"/>
  <c r="S34" i="3"/>
  <c r="R34" i="3"/>
  <c r="Q34" i="3"/>
  <c r="P34" i="3"/>
  <c r="E34" i="3"/>
  <c r="W32" i="3"/>
  <c r="V32" i="3"/>
  <c r="O32" i="3"/>
  <c r="N32" i="3"/>
  <c r="M32" i="3"/>
  <c r="L32" i="3"/>
  <c r="K32" i="3"/>
  <c r="J32" i="3"/>
  <c r="I32" i="3"/>
  <c r="H32" i="3"/>
  <c r="R32" i="3"/>
  <c r="G32" i="3"/>
  <c r="F32" i="3"/>
  <c r="C32" i="3"/>
  <c r="B32" i="3"/>
  <c r="S31" i="3"/>
  <c r="R31" i="3"/>
  <c r="Q31" i="3"/>
  <c r="P31" i="3"/>
  <c r="E31" i="3"/>
  <c r="U31" i="3"/>
  <c r="W29" i="3"/>
  <c r="V29" i="3"/>
  <c r="O29" i="3"/>
  <c r="N29" i="3"/>
  <c r="M29" i="3"/>
  <c r="L29" i="3"/>
  <c r="K29" i="3"/>
  <c r="J29" i="3"/>
  <c r="I29" i="3"/>
  <c r="S29" i="3"/>
  <c r="H29" i="3"/>
  <c r="R29" i="3"/>
  <c r="G29" i="3"/>
  <c r="F29" i="3"/>
  <c r="C29" i="3"/>
  <c r="B29" i="3"/>
  <c r="E29" i="3" s="1"/>
  <c r="S28" i="3"/>
  <c r="R28" i="3"/>
  <c r="Q28" i="3"/>
  <c r="P28" i="3"/>
  <c r="E28" i="3"/>
  <c r="U28" i="3"/>
  <c r="S27" i="3"/>
  <c r="R27" i="3"/>
  <c r="Q27" i="3"/>
  <c r="P27" i="3"/>
  <c r="E27" i="3"/>
  <c r="U27" i="3"/>
  <c r="S26" i="3"/>
  <c r="R26" i="3"/>
  <c r="Q26" i="3"/>
  <c r="P26" i="3"/>
  <c r="E26" i="3"/>
  <c r="U26" i="3"/>
  <c r="S25" i="3"/>
  <c r="R25" i="3"/>
  <c r="Q25" i="3"/>
  <c r="P25" i="3"/>
  <c r="E25" i="3"/>
  <c r="T25" i="3" s="1"/>
  <c r="W23" i="3"/>
  <c r="V23" i="3"/>
  <c r="O23" i="3"/>
  <c r="N23" i="3"/>
  <c r="M23" i="3"/>
  <c r="L23" i="3"/>
  <c r="K23" i="3"/>
  <c r="J23" i="3"/>
  <c r="I23" i="3"/>
  <c r="S23" i="3" s="1"/>
  <c r="H23" i="3"/>
  <c r="G23" i="3"/>
  <c r="F23" i="3"/>
  <c r="C23" i="3"/>
  <c r="E23" i="3" s="1"/>
  <c r="B23" i="3"/>
  <c r="S22" i="3"/>
  <c r="R22" i="3"/>
  <c r="Q22" i="3"/>
  <c r="P22" i="3"/>
  <c r="E22" i="3"/>
  <c r="U22" i="3" s="1"/>
  <c r="S21" i="3"/>
  <c r="R21" i="3"/>
  <c r="Q21" i="3"/>
  <c r="P21" i="3"/>
  <c r="E21" i="3"/>
  <c r="U21" i="3"/>
  <c r="S20" i="3"/>
  <c r="R20" i="3"/>
  <c r="Q20" i="3"/>
  <c r="P20" i="3"/>
  <c r="E20" i="3"/>
  <c r="U20" i="3"/>
  <c r="S19" i="3"/>
  <c r="R19" i="3"/>
  <c r="Q19" i="3"/>
  <c r="P19" i="3"/>
  <c r="E19" i="3"/>
  <c r="U19" i="3" s="1"/>
  <c r="S18" i="3"/>
  <c r="R18" i="3"/>
  <c r="Q18" i="3"/>
  <c r="P18" i="3"/>
  <c r="E18" i="3"/>
  <c r="U18" i="3" s="1"/>
  <c r="S17" i="3"/>
  <c r="R17" i="3"/>
  <c r="Q17" i="3"/>
  <c r="P17" i="3"/>
  <c r="E17" i="3"/>
  <c r="U17" i="3"/>
  <c r="W15" i="3"/>
  <c r="V15" i="3"/>
  <c r="O15" i="3"/>
  <c r="N15" i="3"/>
  <c r="M15" i="3"/>
  <c r="L15" i="3"/>
  <c r="K15" i="3"/>
  <c r="J15" i="3"/>
  <c r="I15" i="3"/>
  <c r="S15" i="3"/>
  <c r="H15" i="3"/>
  <c r="R15" i="3"/>
  <c r="G15" i="3"/>
  <c r="F15" i="3"/>
  <c r="C15" i="3"/>
  <c r="B15" i="3"/>
  <c r="E15" i="3" s="1"/>
  <c r="S14" i="3"/>
  <c r="R14" i="3"/>
  <c r="Q14" i="3"/>
  <c r="P14" i="3"/>
  <c r="E14" i="3"/>
  <c r="U14" i="3"/>
  <c r="S13" i="3"/>
  <c r="R13" i="3"/>
  <c r="Q13" i="3"/>
  <c r="P13" i="3"/>
  <c r="E13" i="3"/>
  <c r="U13" i="3"/>
  <c r="T12" i="3"/>
  <c r="S12" i="3"/>
  <c r="R12" i="3"/>
  <c r="Q12" i="3"/>
  <c r="P12" i="3"/>
  <c r="E12" i="3"/>
  <c r="U12" i="3" s="1"/>
  <c r="S11" i="3"/>
  <c r="R11" i="3"/>
  <c r="Q11" i="3"/>
  <c r="P11" i="3"/>
  <c r="E11" i="3"/>
  <c r="U11" i="3" s="1"/>
  <c r="S10" i="3"/>
  <c r="R10" i="3"/>
  <c r="Q10" i="3"/>
  <c r="P10" i="3"/>
  <c r="E10" i="3"/>
  <c r="S9" i="3"/>
  <c r="R9" i="3"/>
  <c r="Q9" i="3"/>
  <c r="P9" i="3"/>
  <c r="E9" i="3"/>
  <c r="S90" i="2"/>
  <c r="R90" i="2"/>
  <c r="Q90" i="2"/>
  <c r="P90" i="2"/>
  <c r="E90" i="2"/>
  <c r="U90" i="2" s="1"/>
  <c r="S89" i="2"/>
  <c r="R89" i="2"/>
  <c r="Q89" i="2"/>
  <c r="P89" i="2"/>
  <c r="E89" i="2"/>
  <c r="U89" i="2" s="1"/>
  <c r="S88" i="2"/>
  <c r="R88" i="2"/>
  <c r="Q88" i="2"/>
  <c r="P88" i="2"/>
  <c r="E88" i="2"/>
  <c r="U88" i="2" s="1"/>
  <c r="U87" i="2"/>
  <c r="S87" i="2"/>
  <c r="R87" i="2"/>
  <c r="Q87" i="2"/>
  <c r="P87" i="2"/>
  <c r="E87" i="2"/>
  <c r="T87" i="2"/>
  <c r="S86" i="2"/>
  <c r="R86" i="2"/>
  <c r="Q86" i="2"/>
  <c r="P86" i="2"/>
  <c r="E86" i="2"/>
  <c r="U86" i="2"/>
  <c r="S85" i="2"/>
  <c r="R85" i="2"/>
  <c r="Q85" i="2"/>
  <c r="P85" i="2"/>
  <c r="E85" i="2"/>
  <c r="U85" i="2"/>
  <c r="S84" i="2"/>
  <c r="R84" i="2"/>
  <c r="Q84" i="2"/>
  <c r="P84" i="2"/>
  <c r="E84" i="2"/>
  <c r="U84" i="2"/>
  <c r="S83" i="2"/>
  <c r="R83" i="2"/>
  <c r="Q83" i="2"/>
  <c r="P83" i="2"/>
  <c r="E83" i="2"/>
  <c r="T83" i="2" s="1"/>
  <c r="W69" i="2"/>
  <c r="V69" i="2"/>
  <c r="O69" i="2"/>
  <c r="N69" i="2"/>
  <c r="M69" i="2"/>
  <c r="L69" i="2"/>
  <c r="K69" i="2"/>
  <c r="J69" i="2"/>
  <c r="I69" i="2"/>
  <c r="Q69" i="2" s="1"/>
  <c r="H69" i="2"/>
  <c r="G69" i="2"/>
  <c r="F69" i="2"/>
  <c r="C69" i="2"/>
  <c r="B69" i="2"/>
  <c r="E69" i="2" s="1"/>
  <c r="W68" i="2"/>
  <c r="V68" i="2"/>
  <c r="O68" i="2"/>
  <c r="N68" i="2"/>
  <c r="M68" i="2"/>
  <c r="L68" i="2"/>
  <c r="K68" i="2"/>
  <c r="J68" i="2"/>
  <c r="I68" i="2"/>
  <c r="S68" i="2" s="1"/>
  <c r="H68" i="2"/>
  <c r="P68" i="2"/>
  <c r="G68" i="2"/>
  <c r="F68" i="2"/>
  <c r="C68" i="2"/>
  <c r="B68" i="2"/>
  <c r="E68" i="2" s="1"/>
  <c r="W67" i="2"/>
  <c r="V67" i="2"/>
  <c r="O67" i="2"/>
  <c r="Q67" i="2" s="1"/>
  <c r="N67" i="2"/>
  <c r="M67" i="2"/>
  <c r="L67" i="2"/>
  <c r="K67" i="2"/>
  <c r="J67" i="2"/>
  <c r="I67" i="2"/>
  <c r="S67" i="2" s="1"/>
  <c r="H67" i="2"/>
  <c r="R67" i="2" s="1"/>
  <c r="G67" i="2"/>
  <c r="F67" i="2"/>
  <c r="C67" i="2"/>
  <c r="B67" i="2"/>
  <c r="E67" i="2" s="1"/>
  <c r="S66" i="2"/>
  <c r="R66" i="2"/>
  <c r="Q66" i="2"/>
  <c r="P66" i="2"/>
  <c r="E66" i="2"/>
  <c r="U66" i="2" s="1"/>
  <c r="W64" i="2"/>
  <c r="V64" i="2"/>
  <c r="O64" i="2"/>
  <c r="N64" i="2"/>
  <c r="M64" i="2"/>
  <c r="Q64" i="2" s="1"/>
  <c r="L64" i="2"/>
  <c r="K64" i="2"/>
  <c r="J64" i="2"/>
  <c r="I64" i="2"/>
  <c r="H64" i="2"/>
  <c r="G64" i="2"/>
  <c r="F64" i="2"/>
  <c r="C64" i="2"/>
  <c r="E64" i="2" s="1"/>
  <c r="B64" i="2"/>
  <c r="W63" i="2"/>
  <c r="V63" i="2"/>
  <c r="O63" i="2"/>
  <c r="N63" i="2"/>
  <c r="M63" i="2"/>
  <c r="L63" i="2"/>
  <c r="K63" i="2"/>
  <c r="J63" i="2"/>
  <c r="I63" i="2"/>
  <c r="S63" i="2" s="1"/>
  <c r="H63" i="2"/>
  <c r="P63" i="2" s="1"/>
  <c r="G63" i="2"/>
  <c r="F63" i="2"/>
  <c r="C63" i="2"/>
  <c r="E63" i="2" s="1"/>
  <c r="B63" i="2"/>
  <c r="S62" i="2"/>
  <c r="R62" i="2"/>
  <c r="Q62" i="2"/>
  <c r="P62" i="2"/>
  <c r="E62" i="2"/>
  <c r="U62" i="2" s="1"/>
  <c r="S61" i="2"/>
  <c r="R61" i="2"/>
  <c r="Q61" i="2"/>
  <c r="P61" i="2"/>
  <c r="E61" i="2"/>
  <c r="U61" i="2" s="1"/>
  <c r="S60" i="2"/>
  <c r="R60" i="2"/>
  <c r="Q60" i="2"/>
  <c r="P60" i="2"/>
  <c r="E60" i="2"/>
  <c r="U60" i="2" s="1"/>
  <c r="W58" i="2"/>
  <c r="V58" i="2"/>
  <c r="O58" i="2"/>
  <c r="N58" i="2"/>
  <c r="M58" i="2"/>
  <c r="L58" i="2"/>
  <c r="K58" i="2"/>
  <c r="J58" i="2"/>
  <c r="I58" i="2"/>
  <c r="Q58" i="2" s="1"/>
  <c r="H58" i="2"/>
  <c r="P58" i="2" s="1"/>
  <c r="G58" i="2"/>
  <c r="F58" i="2"/>
  <c r="C58" i="2"/>
  <c r="B58" i="2"/>
  <c r="S57" i="2"/>
  <c r="R57" i="2"/>
  <c r="Q57" i="2"/>
  <c r="P57" i="2"/>
  <c r="E57" i="2"/>
  <c r="U57" i="2" s="1"/>
  <c r="S56" i="2"/>
  <c r="R56" i="2"/>
  <c r="Q56" i="2"/>
  <c r="P56" i="2"/>
  <c r="E56" i="2"/>
  <c r="U56" i="2" s="1"/>
  <c r="S55" i="2"/>
  <c r="R55" i="2"/>
  <c r="Q55" i="2"/>
  <c r="P55" i="2"/>
  <c r="E55" i="2"/>
  <c r="U55" i="2" s="1"/>
  <c r="S54" i="2"/>
  <c r="R54" i="2"/>
  <c r="Q54" i="2"/>
  <c r="P54" i="2"/>
  <c r="E54" i="2"/>
  <c r="U54" i="2" s="1"/>
  <c r="W52" i="2"/>
  <c r="V52" i="2"/>
  <c r="O52" i="2"/>
  <c r="N52" i="2"/>
  <c r="M52" i="2"/>
  <c r="Q52" i="2" s="1"/>
  <c r="U52" i="2" s="1"/>
  <c r="L52" i="2"/>
  <c r="K52" i="2"/>
  <c r="S52" i="2" s="1"/>
  <c r="J52" i="2"/>
  <c r="I52" i="2"/>
  <c r="H52" i="2"/>
  <c r="R52" i="2" s="1"/>
  <c r="G52" i="2"/>
  <c r="F52" i="2"/>
  <c r="C52" i="2"/>
  <c r="B52" i="2"/>
  <c r="S51" i="2"/>
  <c r="R51" i="2"/>
  <c r="Q51" i="2"/>
  <c r="P51" i="2"/>
  <c r="E51" i="2"/>
  <c r="U51" i="2"/>
  <c r="S50" i="2"/>
  <c r="R50" i="2"/>
  <c r="Q50" i="2"/>
  <c r="U50" i="2" s="1"/>
  <c r="P50" i="2"/>
  <c r="T50" i="2"/>
  <c r="E50" i="2"/>
  <c r="S49" i="2"/>
  <c r="R49" i="2"/>
  <c r="Q49" i="2"/>
  <c r="P49" i="2"/>
  <c r="E49" i="2"/>
  <c r="T49" i="2" s="1"/>
  <c r="S48" i="2"/>
  <c r="R48" i="2"/>
  <c r="Q48" i="2"/>
  <c r="P48" i="2"/>
  <c r="E48" i="2"/>
  <c r="U48" i="2" s="1"/>
  <c r="S47" i="2"/>
  <c r="R47" i="2"/>
  <c r="Q47" i="2"/>
  <c r="P47" i="2"/>
  <c r="E47" i="2"/>
  <c r="U47" i="2" s="1"/>
  <c r="S46" i="2"/>
  <c r="R46" i="2"/>
  <c r="Q46" i="2"/>
  <c r="P46" i="2"/>
  <c r="E46" i="2"/>
  <c r="U46" i="2" s="1"/>
  <c r="S45" i="2"/>
  <c r="R45" i="2"/>
  <c r="Q45" i="2"/>
  <c r="P45" i="2"/>
  <c r="E45" i="2"/>
  <c r="U45" i="2" s="1"/>
  <c r="S44" i="2"/>
  <c r="R44" i="2"/>
  <c r="Q44" i="2"/>
  <c r="P44" i="2"/>
  <c r="E44" i="2"/>
  <c r="U44" i="2" s="1"/>
  <c r="S43" i="2"/>
  <c r="R43" i="2"/>
  <c r="Q43" i="2"/>
  <c r="P43" i="2"/>
  <c r="E43" i="2"/>
  <c r="U43" i="2" s="1"/>
  <c r="S42" i="2"/>
  <c r="R42" i="2"/>
  <c r="Q42" i="2"/>
  <c r="P42" i="2"/>
  <c r="E42" i="2"/>
  <c r="U42" i="2" s="1"/>
  <c r="S41" i="2"/>
  <c r="R41" i="2"/>
  <c r="Q41" i="2"/>
  <c r="P41" i="2"/>
  <c r="E41" i="2"/>
  <c r="T41" i="2"/>
  <c r="W39" i="2"/>
  <c r="V39" i="2"/>
  <c r="O39" i="2"/>
  <c r="N39" i="2"/>
  <c r="M39" i="2"/>
  <c r="L39" i="2"/>
  <c r="K39" i="2"/>
  <c r="J39" i="2"/>
  <c r="I39" i="2"/>
  <c r="H39" i="2"/>
  <c r="R39" i="2" s="1"/>
  <c r="G39" i="2"/>
  <c r="F39" i="2"/>
  <c r="C39" i="2"/>
  <c r="B39" i="2"/>
  <c r="E39" i="2"/>
  <c r="S38" i="2"/>
  <c r="R38" i="2"/>
  <c r="Q38" i="2"/>
  <c r="P38" i="2"/>
  <c r="E38" i="2"/>
  <c r="U38" i="2"/>
  <c r="S37" i="2"/>
  <c r="R37" i="2"/>
  <c r="Q37" i="2"/>
  <c r="P37" i="2"/>
  <c r="E37" i="2"/>
  <c r="U37" i="2"/>
  <c r="S36" i="2"/>
  <c r="R36" i="2"/>
  <c r="Q36" i="2"/>
  <c r="P36" i="2"/>
  <c r="E36" i="2"/>
  <c r="U36" i="2"/>
  <c r="S35" i="2"/>
  <c r="R35" i="2"/>
  <c r="Q35" i="2"/>
  <c r="P35" i="2"/>
  <c r="E35" i="2"/>
  <c r="U35" i="2" s="1"/>
  <c r="S34" i="2"/>
  <c r="R34" i="2"/>
  <c r="Q34" i="2"/>
  <c r="P34" i="2"/>
  <c r="E34" i="2"/>
  <c r="W32" i="2"/>
  <c r="V32" i="2"/>
  <c r="O32" i="2"/>
  <c r="N32" i="2"/>
  <c r="M32" i="2"/>
  <c r="L32" i="2"/>
  <c r="K32" i="2"/>
  <c r="J32" i="2"/>
  <c r="R32" i="2"/>
  <c r="I32" i="2"/>
  <c r="S32" i="2"/>
  <c r="H32" i="2"/>
  <c r="G32" i="2"/>
  <c r="F32" i="2"/>
  <c r="C32" i="2"/>
  <c r="B32" i="2"/>
  <c r="E32" i="2" s="1"/>
  <c r="T32" i="2" s="1"/>
  <c r="S31" i="2"/>
  <c r="R31" i="2"/>
  <c r="Q31" i="2"/>
  <c r="P31" i="2"/>
  <c r="T31" i="2" s="1"/>
  <c r="E31" i="2"/>
  <c r="W29" i="2"/>
  <c r="V29" i="2"/>
  <c r="O29" i="2"/>
  <c r="N29" i="2"/>
  <c r="M29" i="2"/>
  <c r="L29" i="2"/>
  <c r="K29" i="2"/>
  <c r="J29" i="2"/>
  <c r="I29" i="2"/>
  <c r="H29" i="2"/>
  <c r="P29" i="2" s="1"/>
  <c r="G29" i="2"/>
  <c r="F29" i="2"/>
  <c r="C29" i="2"/>
  <c r="E29" i="2" s="1"/>
  <c r="B29" i="2"/>
  <c r="S28" i="2"/>
  <c r="R28" i="2"/>
  <c r="Q28" i="2"/>
  <c r="P28" i="2"/>
  <c r="E28" i="2"/>
  <c r="U28" i="2"/>
  <c r="S27" i="2"/>
  <c r="R27" i="2"/>
  <c r="Q27" i="2"/>
  <c r="P27" i="2"/>
  <c r="E27" i="2"/>
  <c r="U27" i="2"/>
  <c r="S26" i="2"/>
  <c r="R26" i="2"/>
  <c r="Q26" i="2"/>
  <c r="P26" i="2"/>
  <c r="E26" i="2"/>
  <c r="U26" i="2"/>
  <c r="S25" i="2"/>
  <c r="R25" i="2"/>
  <c r="Q25" i="2"/>
  <c r="P25" i="2"/>
  <c r="E25" i="2"/>
  <c r="T25" i="2"/>
  <c r="W23" i="2"/>
  <c r="V23" i="2"/>
  <c r="O23" i="2"/>
  <c r="N23" i="2"/>
  <c r="M23" i="2"/>
  <c r="L23" i="2"/>
  <c r="K23" i="2"/>
  <c r="J23" i="2"/>
  <c r="I23" i="2"/>
  <c r="Q23" i="2" s="1"/>
  <c r="H23" i="2"/>
  <c r="R23" i="2" s="1"/>
  <c r="G23" i="2"/>
  <c r="F23" i="2"/>
  <c r="C23" i="2"/>
  <c r="E23" i="2" s="1"/>
  <c r="B23" i="2"/>
  <c r="S22" i="2"/>
  <c r="R22" i="2"/>
  <c r="Q22" i="2"/>
  <c r="P22" i="2"/>
  <c r="E22" i="2"/>
  <c r="U22" i="2"/>
  <c r="S21" i="2"/>
  <c r="R21" i="2"/>
  <c r="Q21" i="2"/>
  <c r="P21" i="2"/>
  <c r="E21" i="2"/>
  <c r="T21" i="2" s="1"/>
  <c r="S20" i="2"/>
  <c r="R20" i="2"/>
  <c r="Q20" i="2"/>
  <c r="P20" i="2"/>
  <c r="E20" i="2"/>
  <c r="U20" i="2" s="1"/>
  <c r="S19" i="2"/>
  <c r="R19" i="2"/>
  <c r="Q19" i="2"/>
  <c r="P19" i="2"/>
  <c r="E19" i="2"/>
  <c r="U19" i="2" s="1"/>
  <c r="S18" i="2"/>
  <c r="R18" i="2"/>
  <c r="Q18" i="2"/>
  <c r="P18" i="2"/>
  <c r="E18" i="2"/>
  <c r="U18" i="2" s="1"/>
  <c r="S17" i="2"/>
  <c r="R17" i="2"/>
  <c r="Q17" i="2"/>
  <c r="P17" i="2"/>
  <c r="E17" i="2"/>
  <c r="T17" i="2"/>
  <c r="W15" i="2"/>
  <c r="V15" i="2"/>
  <c r="O15" i="2"/>
  <c r="N15" i="2"/>
  <c r="M15" i="2"/>
  <c r="L15" i="2"/>
  <c r="K15" i="2"/>
  <c r="J15" i="2"/>
  <c r="I15" i="2"/>
  <c r="H15" i="2"/>
  <c r="P15" i="2" s="1"/>
  <c r="T15" i="2" s="1"/>
  <c r="G15" i="2"/>
  <c r="F15" i="2"/>
  <c r="C15" i="2"/>
  <c r="E15" i="2" s="1"/>
  <c r="B15" i="2"/>
  <c r="S14" i="2"/>
  <c r="R14" i="2"/>
  <c r="Q14" i="2"/>
  <c r="P14" i="2"/>
  <c r="E14" i="2"/>
  <c r="U14" i="2" s="1"/>
  <c r="S13" i="2"/>
  <c r="R13" i="2"/>
  <c r="Q13" i="2"/>
  <c r="P13" i="2"/>
  <c r="E13" i="2"/>
  <c r="U13" i="2" s="1"/>
  <c r="S12" i="2"/>
  <c r="R12" i="2"/>
  <c r="Q12" i="2"/>
  <c r="P12" i="2"/>
  <c r="E12" i="2"/>
  <c r="U12" i="2" s="1"/>
  <c r="S11" i="2"/>
  <c r="R11" i="2"/>
  <c r="Q11" i="2"/>
  <c r="P11" i="2"/>
  <c r="E11" i="2"/>
  <c r="U64" i="2" s="1"/>
  <c r="S10" i="2"/>
  <c r="R10" i="2"/>
  <c r="Q10" i="2"/>
  <c r="P10" i="2"/>
  <c r="E10" i="2"/>
  <c r="U10" i="2" s="1"/>
  <c r="T10" i="2"/>
  <c r="S9" i="2"/>
  <c r="R9" i="2"/>
  <c r="Q9" i="2"/>
  <c r="P9" i="2"/>
  <c r="E9" i="2"/>
  <c r="U90" i="1"/>
  <c r="S90" i="1"/>
  <c r="R90" i="1"/>
  <c r="Q90" i="1"/>
  <c r="P90" i="1"/>
  <c r="E90" i="1"/>
  <c r="T90" i="1"/>
  <c r="S89" i="1"/>
  <c r="R89" i="1"/>
  <c r="Q89" i="1"/>
  <c r="P89" i="1"/>
  <c r="E89" i="1"/>
  <c r="U89" i="1"/>
  <c r="S88" i="1"/>
  <c r="R88" i="1"/>
  <c r="Q88" i="1"/>
  <c r="P88" i="1"/>
  <c r="E88" i="1"/>
  <c r="U88" i="1"/>
  <c r="S87" i="1"/>
  <c r="R87" i="1"/>
  <c r="Q87" i="1"/>
  <c r="P87" i="1"/>
  <c r="E87" i="1"/>
  <c r="U87" i="1"/>
  <c r="S86" i="1"/>
  <c r="R86" i="1"/>
  <c r="Q86" i="1"/>
  <c r="P86" i="1"/>
  <c r="E86" i="1"/>
  <c r="T86" i="1" s="1"/>
  <c r="S85" i="1"/>
  <c r="R85" i="1"/>
  <c r="Q85" i="1"/>
  <c r="P85" i="1"/>
  <c r="E85" i="1"/>
  <c r="U85" i="1" s="1"/>
  <c r="S84" i="1"/>
  <c r="R84" i="1"/>
  <c r="Q84" i="1"/>
  <c r="P84" i="1"/>
  <c r="E84" i="1"/>
  <c r="U84" i="1" s="1"/>
  <c r="S83" i="1"/>
  <c r="R83" i="1"/>
  <c r="Q83" i="1"/>
  <c r="P83" i="1"/>
  <c r="E83" i="1"/>
  <c r="U83" i="1" s="1"/>
  <c r="W69" i="1"/>
  <c r="V69" i="1"/>
  <c r="O69" i="1"/>
  <c r="N69" i="1"/>
  <c r="M69" i="1"/>
  <c r="L69" i="1"/>
  <c r="K69" i="1"/>
  <c r="J69" i="1"/>
  <c r="I69" i="1"/>
  <c r="H69" i="1"/>
  <c r="G69" i="1"/>
  <c r="F69" i="1"/>
  <c r="C69" i="1"/>
  <c r="B69" i="1"/>
  <c r="W68" i="1"/>
  <c r="V68" i="1"/>
  <c r="O68" i="1"/>
  <c r="Q68" i="1" s="1"/>
  <c r="N68" i="1"/>
  <c r="M68" i="1"/>
  <c r="L68" i="1"/>
  <c r="K68" i="1"/>
  <c r="S68" i="1" s="1"/>
  <c r="J68" i="1"/>
  <c r="I68" i="1"/>
  <c r="H68" i="1"/>
  <c r="R68" i="1" s="1"/>
  <c r="G68" i="1"/>
  <c r="F68" i="1"/>
  <c r="C68" i="1"/>
  <c r="B68" i="1"/>
  <c r="E68" i="1"/>
  <c r="W67" i="1"/>
  <c r="V67" i="1"/>
  <c r="O67" i="1"/>
  <c r="N67" i="1"/>
  <c r="M67" i="1"/>
  <c r="L67" i="1"/>
  <c r="K67" i="1"/>
  <c r="J67" i="1"/>
  <c r="R67" i="1" s="1"/>
  <c r="I67" i="1"/>
  <c r="S67" i="1"/>
  <c r="H67" i="1"/>
  <c r="G67" i="1"/>
  <c r="F67" i="1"/>
  <c r="C67" i="1"/>
  <c r="B67" i="1"/>
  <c r="E67" i="1" s="1"/>
  <c r="S66" i="1"/>
  <c r="R66" i="1"/>
  <c r="Q66" i="1"/>
  <c r="P66" i="1"/>
  <c r="E66" i="1"/>
  <c r="W64" i="1"/>
  <c r="V64" i="1"/>
  <c r="O64" i="1"/>
  <c r="N64" i="1"/>
  <c r="M64" i="1"/>
  <c r="L64" i="1"/>
  <c r="K64" i="1"/>
  <c r="J64" i="1"/>
  <c r="I64" i="1"/>
  <c r="H64" i="1"/>
  <c r="G64" i="1"/>
  <c r="F64" i="1"/>
  <c r="C64" i="1"/>
  <c r="E64" i="1" s="1"/>
  <c r="B64" i="1"/>
  <c r="W63" i="1"/>
  <c r="V63" i="1"/>
  <c r="O63" i="1"/>
  <c r="N63" i="1"/>
  <c r="M63" i="1"/>
  <c r="L63" i="1"/>
  <c r="K63" i="1"/>
  <c r="J63" i="1"/>
  <c r="I63" i="1"/>
  <c r="S63" i="1" s="1"/>
  <c r="H63" i="1"/>
  <c r="P63" i="1" s="1"/>
  <c r="G63" i="1"/>
  <c r="F63" i="1"/>
  <c r="C63" i="1"/>
  <c r="B63" i="1"/>
  <c r="E63" i="1" s="1"/>
  <c r="S62" i="1"/>
  <c r="R62" i="1"/>
  <c r="Q62" i="1"/>
  <c r="P62" i="1"/>
  <c r="E62" i="1"/>
  <c r="U62" i="1"/>
  <c r="S61" i="1"/>
  <c r="R61" i="1"/>
  <c r="Q61" i="1"/>
  <c r="P61" i="1"/>
  <c r="E61" i="1"/>
  <c r="U61" i="1"/>
  <c r="S60" i="1"/>
  <c r="R60" i="1"/>
  <c r="Q60" i="1"/>
  <c r="P60" i="1"/>
  <c r="E60" i="1"/>
  <c r="W58" i="1"/>
  <c r="V58" i="1"/>
  <c r="O58" i="1"/>
  <c r="N58" i="1"/>
  <c r="M58" i="1"/>
  <c r="L58" i="1"/>
  <c r="K58" i="1"/>
  <c r="J58" i="1"/>
  <c r="I58" i="1"/>
  <c r="Q58" i="1" s="1"/>
  <c r="H58" i="1"/>
  <c r="R58" i="1" s="1"/>
  <c r="G58" i="1"/>
  <c r="F58" i="1"/>
  <c r="C58" i="1"/>
  <c r="B58" i="1"/>
  <c r="S57" i="1"/>
  <c r="R57" i="1"/>
  <c r="Q57" i="1"/>
  <c r="P57" i="1"/>
  <c r="E57" i="1"/>
  <c r="U57" i="1" s="1"/>
  <c r="S56" i="1"/>
  <c r="R56" i="1"/>
  <c r="Q56" i="1"/>
  <c r="P56" i="1"/>
  <c r="E56" i="1"/>
  <c r="U56" i="1" s="1"/>
  <c r="S55" i="1"/>
  <c r="R55" i="1"/>
  <c r="Q55" i="1"/>
  <c r="P55" i="1"/>
  <c r="E55" i="1"/>
  <c r="U55" i="1"/>
  <c r="S54" i="1"/>
  <c r="R54" i="1"/>
  <c r="Q54" i="1"/>
  <c r="P54" i="1"/>
  <c r="E54" i="1"/>
  <c r="U54" i="1"/>
  <c r="W52" i="1"/>
  <c r="V52" i="1"/>
  <c r="O52" i="1"/>
  <c r="N52" i="1"/>
  <c r="M52" i="1"/>
  <c r="L52" i="1"/>
  <c r="K52" i="1"/>
  <c r="J52" i="1"/>
  <c r="I52" i="1"/>
  <c r="H52" i="1"/>
  <c r="R52" i="1" s="1"/>
  <c r="G52" i="1"/>
  <c r="F52" i="1"/>
  <c r="C52" i="1"/>
  <c r="B52" i="1"/>
  <c r="S51" i="1"/>
  <c r="R51" i="1"/>
  <c r="Q51" i="1"/>
  <c r="P51" i="1"/>
  <c r="E51" i="1"/>
  <c r="U51" i="1" s="1"/>
  <c r="S50" i="1"/>
  <c r="R50" i="1"/>
  <c r="Q50" i="1"/>
  <c r="P50" i="1"/>
  <c r="E50" i="1"/>
  <c r="U50" i="1" s="1"/>
  <c r="S49" i="1"/>
  <c r="R49" i="1"/>
  <c r="Q49" i="1"/>
  <c r="P49" i="1"/>
  <c r="E49" i="1"/>
  <c r="U49" i="1"/>
  <c r="S48" i="1"/>
  <c r="R48" i="1"/>
  <c r="Q48" i="1"/>
  <c r="P48" i="1"/>
  <c r="E48" i="1"/>
  <c r="U48" i="1"/>
  <c r="S47" i="1"/>
  <c r="R47" i="1"/>
  <c r="Q47" i="1"/>
  <c r="P47" i="1"/>
  <c r="E47" i="1"/>
  <c r="U47" i="1"/>
  <c r="S46" i="1"/>
  <c r="R46" i="1"/>
  <c r="Q46" i="1"/>
  <c r="P46" i="1"/>
  <c r="E46" i="1"/>
  <c r="T46" i="1" s="1"/>
  <c r="S45" i="1"/>
  <c r="R45" i="1"/>
  <c r="Q45" i="1"/>
  <c r="P45" i="1"/>
  <c r="E45" i="1"/>
  <c r="T45" i="1" s="1"/>
  <c r="S44" i="1"/>
  <c r="R44" i="1"/>
  <c r="Q44" i="1"/>
  <c r="P44" i="1"/>
  <c r="E44" i="1"/>
  <c r="U44" i="1" s="1"/>
  <c r="S43" i="1"/>
  <c r="R43" i="1"/>
  <c r="Q43" i="1"/>
  <c r="P43" i="1"/>
  <c r="E43" i="1"/>
  <c r="U43" i="1" s="1"/>
  <c r="U42" i="1"/>
  <c r="S42" i="1"/>
  <c r="R42" i="1"/>
  <c r="Q42" i="1"/>
  <c r="P42" i="1"/>
  <c r="E42" i="1"/>
  <c r="S41" i="1"/>
  <c r="R41" i="1"/>
  <c r="Q41" i="1"/>
  <c r="P41" i="1"/>
  <c r="E41" i="1"/>
  <c r="U41" i="1" s="1"/>
  <c r="W39" i="1"/>
  <c r="V39" i="1"/>
  <c r="O39" i="1"/>
  <c r="N39" i="1"/>
  <c r="M39" i="1"/>
  <c r="L39" i="1"/>
  <c r="K39" i="1"/>
  <c r="J39" i="1"/>
  <c r="I39" i="1"/>
  <c r="Q39" i="1" s="1"/>
  <c r="H39" i="1"/>
  <c r="P39" i="1"/>
  <c r="G39" i="1"/>
  <c r="F39" i="1"/>
  <c r="C39" i="1"/>
  <c r="B39" i="1"/>
  <c r="E39" i="1" s="1"/>
  <c r="S38" i="1"/>
  <c r="R38" i="1"/>
  <c r="Q38" i="1"/>
  <c r="P38" i="1"/>
  <c r="E38" i="1"/>
  <c r="U38" i="1" s="1"/>
  <c r="T37" i="1"/>
  <c r="S37" i="1"/>
  <c r="R37" i="1"/>
  <c r="Q37" i="1"/>
  <c r="P37" i="1"/>
  <c r="E37" i="1"/>
  <c r="U37" i="1"/>
  <c r="S36" i="1"/>
  <c r="R36" i="1"/>
  <c r="Q36" i="1"/>
  <c r="P36" i="1"/>
  <c r="E36" i="1"/>
  <c r="U36" i="1"/>
  <c r="S35" i="1"/>
  <c r="R35" i="1"/>
  <c r="Q35" i="1"/>
  <c r="P35" i="1"/>
  <c r="E35" i="1"/>
  <c r="T35" i="1"/>
  <c r="S34" i="1"/>
  <c r="R34" i="1"/>
  <c r="Q34" i="1"/>
  <c r="P34" i="1"/>
  <c r="E34" i="1"/>
  <c r="U34" i="1" s="1"/>
  <c r="W32" i="1"/>
  <c r="V32" i="1"/>
  <c r="O32" i="1"/>
  <c r="N32" i="1"/>
  <c r="P32" i="1" s="1"/>
  <c r="M32" i="1"/>
  <c r="L32" i="1"/>
  <c r="K32" i="1"/>
  <c r="J32" i="1"/>
  <c r="I32" i="1"/>
  <c r="Q32" i="1"/>
  <c r="H32" i="1"/>
  <c r="G32" i="1"/>
  <c r="F32" i="1"/>
  <c r="C32" i="1"/>
  <c r="B32" i="1"/>
  <c r="E32" i="1" s="1"/>
  <c r="S31" i="1"/>
  <c r="R31" i="1"/>
  <c r="Q31" i="1"/>
  <c r="P31" i="1"/>
  <c r="E31" i="1"/>
  <c r="W29" i="1"/>
  <c r="V29" i="1"/>
  <c r="O29" i="1"/>
  <c r="N29" i="1"/>
  <c r="M29" i="1"/>
  <c r="L29" i="1"/>
  <c r="K29" i="1"/>
  <c r="Q29" i="1" s="1"/>
  <c r="J29" i="1"/>
  <c r="I29" i="1"/>
  <c r="H29" i="1"/>
  <c r="R29" i="1"/>
  <c r="G29" i="1"/>
  <c r="F29" i="1"/>
  <c r="C29" i="1"/>
  <c r="B29" i="1"/>
  <c r="E29" i="1" s="1"/>
  <c r="U28" i="1"/>
  <c r="S28" i="1"/>
  <c r="R28" i="1"/>
  <c r="Q28" i="1"/>
  <c r="P28" i="1"/>
  <c r="E28" i="1"/>
  <c r="T28" i="1"/>
  <c r="S27" i="1"/>
  <c r="R27" i="1"/>
  <c r="Q27" i="1"/>
  <c r="P27" i="1"/>
  <c r="E27" i="1"/>
  <c r="U27" i="1"/>
  <c r="S26" i="1"/>
  <c r="R26" i="1"/>
  <c r="Q26" i="1"/>
  <c r="P26" i="1"/>
  <c r="E26" i="1"/>
  <c r="U26" i="1"/>
  <c r="S25" i="1"/>
  <c r="R25" i="1"/>
  <c r="Q25" i="1"/>
  <c r="P25" i="1"/>
  <c r="E25" i="1"/>
  <c r="T25" i="1"/>
  <c r="W23" i="1"/>
  <c r="V23" i="1"/>
  <c r="O23" i="1"/>
  <c r="N23" i="1"/>
  <c r="M23" i="1"/>
  <c r="L23" i="1"/>
  <c r="K23" i="1"/>
  <c r="J23" i="1"/>
  <c r="I23" i="1"/>
  <c r="H23" i="1"/>
  <c r="P23" i="1" s="1"/>
  <c r="G23" i="1"/>
  <c r="F23" i="1"/>
  <c r="C23" i="1"/>
  <c r="E23" i="1" s="1"/>
  <c r="B23" i="1"/>
  <c r="S22" i="1"/>
  <c r="R22" i="1"/>
  <c r="Q22" i="1"/>
  <c r="P22" i="1"/>
  <c r="E22" i="1"/>
  <c r="T22" i="1" s="1"/>
  <c r="S21" i="1"/>
  <c r="R21" i="1"/>
  <c r="Q21" i="1"/>
  <c r="P21" i="1"/>
  <c r="E21" i="1"/>
  <c r="U21" i="1" s="1"/>
  <c r="S20" i="1"/>
  <c r="R20" i="1"/>
  <c r="Q20" i="1"/>
  <c r="P20" i="1"/>
  <c r="E20" i="1"/>
  <c r="U20" i="1" s="1"/>
  <c r="S19" i="1"/>
  <c r="R19" i="1"/>
  <c r="Q19" i="1"/>
  <c r="P19" i="1"/>
  <c r="E19" i="1"/>
  <c r="U19" i="1" s="1"/>
  <c r="U18" i="1"/>
  <c r="S18" i="1"/>
  <c r="R18" i="1"/>
  <c r="Q18" i="1"/>
  <c r="P18" i="1"/>
  <c r="E18" i="1"/>
  <c r="T18" i="1"/>
  <c r="S17" i="1"/>
  <c r="R17" i="1"/>
  <c r="Q17" i="1"/>
  <c r="P17" i="1"/>
  <c r="E17" i="1"/>
  <c r="U17" i="1"/>
  <c r="W15" i="1"/>
  <c r="V15" i="1"/>
  <c r="O15" i="1"/>
  <c r="N15" i="1"/>
  <c r="M15" i="1"/>
  <c r="L15" i="1"/>
  <c r="K15" i="1"/>
  <c r="J15" i="1"/>
  <c r="P15" i="1" s="1"/>
  <c r="I15" i="1"/>
  <c r="H15" i="1"/>
  <c r="R15" i="1" s="1"/>
  <c r="G15" i="1"/>
  <c r="F15" i="1"/>
  <c r="C15" i="1"/>
  <c r="B15" i="1"/>
  <c r="E15" i="1"/>
  <c r="S14" i="1"/>
  <c r="R14" i="1"/>
  <c r="Q14" i="1"/>
  <c r="P14" i="1"/>
  <c r="E14" i="1"/>
  <c r="T14" i="1" s="1"/>
  <c r="S13" i="1"/>
  <c r="R13" i="1"/>
  <c r="Q13" i="1"/>
  <c r="P13" i="1"/>
  <c r="E13" i="1"/>
  <c r="U13" i="1" s="1"/>
  <c r="S12" i="1"/>
  <c r="R12" i="1"/>
  <c r="Q12" i="1"/>
  <c r="P12" i="1"/>
  <c r="E12" i="1"/>
  <c r="U12" i="1" s="1"/>
  <c r="S11" i="1"/>
  <c r="R11" i="1"/>
  <c r="Q11" i="1"/>
  <c r="P11" i="1"/>
  <c r="E11" i="1"/>
  <c r="T11" i="1" s="1"/>
  <c r="S10" i="1"/>
  <c r="R10" i="1"/>
  <c r="Q10" i="1"/>
  <c r="P10" i="1"/>
  <c r="E10" i="1"/>
  <c r="T64" i="1" s="1"/>
  <c r="S9" i="1"/>
  <c r="R9" i="1"/>
  <c r="Q9" i="1"/>
  <c r="P9" i="1"/>
  <c r="E9" i="1"/>
  <c r="E69" i="31"/>
  <c r="P58" i="31"/>
  <c r="Q58" i="31"/>
  <c r="T57" i="31"/>
  <c r="E15" i="31"/>
  <c r="P69" i="31"/>
  <c r="T93" i="31"/>
  <c r="T101" i="31"/>
  <c r="S52" i="30"/>
  <c r="P64" i="30"/>
  <c r="T56" i="30"/>
  <c r="E64" i="30"/>
  <c r="S15" i="30"/>
  <c r="S64" i="30"/>
  <c r="E69" i="30"/>
  <c r="P69" i="30"/>
  <c r="T69" i="30"/>
  <c r="T98" i="30"/>
  <c r="E76" i="30"/>
  <c r="S64" i="29"/>
  <c r="Q69" i="29"/>
  <c r="R92" i="29"/>
  <c r="T99" i="29"/>
  <c r="T107" i="29"/>
  <c r="E52" i="28"/>
  <c r="T57" i="28"/>
  <c r="R64" i="28"/>
  <c r="R15" i="28"/>
  <c r="Q15" i="28"/>
  <c r="U15" i="28" s="1"/>
  <c r="Q64" i="28"/>
  <c r="E92" i="28"/>
  <c r="R92" i="28"/>
  <c r="T104" i="28"/>
  <c r="R64" i="27"/>
  <c r="T107" i="27"/>
  <c r="U57" i="26"/>
  <c r="E58" i="26"/>
  <c r="T58" i="26" s="1"/>
  <c r="P58" i="26"/>
  <c r="Q64" i="26"/>
  <c r="E69" i="26"/>
  <c r="T102" i="26"/>
  <c r="U103" i="26"/>
  <c r="T104" i="26"/>
  <c r="E92" i="26"/>
  <c r="U92" i="26" s="1"/>
  <c r="E76" i="26"/>
  <c r="P69" i="25"/>
  <c r="E58" i="25"/>
  <c r="S69" i="25"/>
  <c r="E69" i="25"/>
  <c r="P15" i="25"/>
  <c r="Q15" i="25"/>
  <c r="T103" i="25"/>
  <c r="Q69" i="24"/>
  <c r="E58" i="24"/>
  <c r="T56" i="24"/>
  <c r="S64" i="24"/>
  <c r="T100" i="24"/>
  <c r="P69" i="23"/>
  <c r="Q58" i="23"/>
  <c r="E15" i="23"/>
  <c r="E69" i="23"/>
  <c r="S92" i="23"/>
  <c r="T95" i="23"/>
  <c r="T105" i="23"/>
  <c r="E76" i="23"/>
  <c r="E64" i="22"/>
  <c r="P64" i="22"/>
  <c r="T64" i="22" s="1"/>
  <c r="E69" i="22"/>
  <c r="P15" i="22"/>
  <c r="T15" i="22"/>
  <c r="S64" i="22"/>
  <c r="T94" i="22"/>
  <c r="T104" i="22"/>
  <c r="E64" i="21"/>
  <c r="S64" i="21"/>
  <c r="E15" i="21"/>
  <c r="S69" i="21"/>
  <c r="P64" i="21"/>
  <c r="Q64" i="21"/>
  <c r="E69" i="21"/>
  <c r="R92" i="21"/>
  <c r="P69" i="20"/>
  <c r="T69" i="20" s="1"/>
  <c r="E58" i="20"/>
  <c r="S69" i="20"/>
  <c r="Q15" i="20"/>
  <c r="S64" i="20"/>
  <c r="R15" i="20"/>
  <c r="T100" i="20"/>
  <c r="T96" i="20"/>
  <c r="U97" i="20"/>
  <c r="T98" i="20"/>
  <c r="E52" i="19"/>
  <c r="Q52" i="19"/>
  <c r="Q64" i="19"/>
  <c r="E58" i="19"/>
  <c r="T58" i="19" s="1"/>
  <c r="Q15" i="19"/>
  <c r="U15" i="19" s="1"/>
  <c r="S69" i="19"/>
  <c r="T95" i="19"/>
  <c r="T107" i="19"/>
  <c r="Q52" i="18"/>
  <c r="R64" i="18"/>
  <c r="E58" i="18"/>
  <c r="T58" i="18" s="1"/>
  <c r="P58" i="18"/>
  <c r="S69" i="18"/>
  <c r="P15" i="18"/>
  <c r="S15" i="18"/>
  <c r="T102" i="18"/>
  <c r="U103" i="18"/>
  <c r="T104" i="18"/>
  <c r="T46" i="17"/>
  <c r="E58" i="17"/>
  <c r="P58" i="17"/>
  <c r="Q58" i="17"/>
  <c r="E64" i="17"/>
  <c r="E69" i="17"/>
  <c r="L109" i="17"/>
  <c r="R109" i="17" s="1"/>
  <c r="P69" i="16"/>
  <c r="T69" i="16" s="1"/>
  <c r="E52" i="16"/>
  <c r="E69" i="16"/>
  <c r="R15" i="16"/>
  <c r="Q64" i="16"/>
  <c r="S15" i="16"/>
  <c r="P52" i="15"/>
  <c r="E64" i="15"/>
  <c r="P58" i="15"/>
  <c r="E69" i="15"/>
  <c r="P69" i="15"/>
  <c r="T69" i="15" s="1"/>
  <c r="Q52" i="14"/>
  <c r="E64" i="14"/>
  <c r="R69" i="14"/>
  <c r="P64" i="14"/>
  <c r="Q69" i="14"/>
  <c r="Q64" i="14"/>
  <c r="U64" i="14" s="1"/>
  <c r="T94" i="14"/>
  <c r="Q52" i="13"/>
  <c r="Q58" i="13"/>
  <c r="R15" i="13"/>
  <c r="E64" i="13"/>
  <c r="R64" i="13"/>
  <c r="E69" i="13"/>
  <c r="Q69" i="13"/>
  <c r="U69" i="13" s="1"/>
  <c r="P52" i="12"/>
  <c r="P69" i="12"/>
  <c r="E64" i="12"/>
  <c r="P64" i="12"/>
  <c r="U105" i="12"/>
  <c r="T106" i="12"/>
  <c r="T107" i="12"/>
  <c r="T102" i="12"/>
  <c r="T103" i="12"/>
  <c r="Q52" i="11"/>
  <c r="P58" i="11"/>
  <c r="E58" i="11"/>
  <c r="T58" i="11" s="1"/>
  <c r="Q64" i="11"/>
  <c r="S15" i="11"/>
  <c r="R64" i="11"/>
  <c r="T101" i="11"/>
  <c r="T102" i="11"/>
  <c r="Q64" i="10"/>
  <c r="Q58" i="10"/>
  <c r="S69" i="10"/>
  <c r="E64" i="10"/>
  <c r="P64" i="10"/>
  <c r="S64" i="10"/>
  <c r="T93" i="10"/>
  <c r="T100" i="10"/>
  <c r="T101" i="10"/>
  <c r="E76" i="10"/>
  <c r="S52" i="9"/>
  <c r="E64" i="9"/>
  <c r="E58" i="9"/>
  <c r="Q15" i="9"/>
  <c r="U15" i="9" s="1"/>
  <c r="S64" i="9"/>
  <c r="E69" i="9"/>
  <c r="P15" i="9"/>
  <c r="R64" i="9"/>
  <c r="T96" i="9"/>
  <c r="R92" i="9"/>
  <c r="P58" i="8"/>
  <c r="S15" i="8"/>
  <c r="E64" i="8"/>
  <c r="R64" i="8"/>
  <c r="T105" i="8"/>
  <c r="E64" i="7"/>
  <c r="Q52" i="7"/>
  <c r="Q69" i="7"/>
  <c r="E69" i="7"/>
  <c r="P64" i="7"/>
  <c r="T64" i="7" s="1"/>
  <c r="T101" i="7"/>
  <c r="E76" i="7"/>
  <c r="S52" i="6"/>
  <c r="E58" i="6"/>
  <c r="P58" i="6"/>
  <c r="Q58" i="6"/>
  <c r="Q64" i="6"/>
  <c r="T56" i="5"/>
  <c r="Q58" i="5"/>
  <c r="P15" i="5"/>
  <c r="E64" i="5"/>
  <c r="S64" i="5"/>
  <c r="Q15" i="5"/>
  <c r="E69" i="5"/>
  <c r="E64" i="4"/>
  <c r="E52" i="4"/>
  <c r="S64" i="4"/>
  <c r="R15" i="4"/>
  <c r="E64" i="3"/>
  <c r="R64" i="3"/>
  <c r="S64" i="3"/>
  <c r="R92" i="3"/>
  <c r="E52" i="2"/>
  <c r="E58" i="2"/>
  <c r="U58" i="2"/>
  <c r="P69" i="2"/>
  <c r="Q15" i="2"/>
  <c r="E76" i="2"/>
  <c r="E52" i="1"/>
  <c r="S64" i="1"/>
  <c r="R69" i="1"/>
  <c r="Q69" i="1"/>
  <c r="T100" i="1"/>
  <c r="E76" i="1"/>
  <c r="U32" i="7"/>
  <c r="U32" i="8"/>
  <c r="T32" i="8"/>
  <c r="U29" i="9"/>
  <c r="T29" i="9"/>
  <c r="T67" i="12"/>
  <c r="U23" i="6"/>
  <c r="T23" i="6"/>
  <c r="U29" i="7"/>
  <c r="T29" i="7"/>
  <c r="U67" i="11"/>
  <c r="T67" i="11"/>
  <c r="U67" i="4"/>
  <c r="T67" i="4"/>
  <c r="U32" i="9"/>
  <c r="T32" i="9"/>
  <c r="U23" i="10"/>
  <c r="T23" i="10"/>
  <c r="U32" i="10"/>
  <c r="U68" i="10"/>
  <c r="T29" i="10"/>
  <c r="U23" i="11"/>
  <c r="T23" i="11"/>
  <c r="U68" i="11"/>
  <c r="T68" i="11"/>
  <c r="U29" i="13"/>
  <c r="T29" i="13"/>
  <c r="T58" i="2"/>
  <c r="T13" i="1"/>
  <c r="T17" i="1"/>
  <c r="T21" i="1"/>
  <c r="R23" i="1"/>
  <c r="R39" i="1"/>
  <c r="T41" i="1"/>
  <c r="T49" i="1"/>
  <c r="T55" i="1"/>
  <c r="T62" i="1"/>
  <c r="U9" i="2"/>
  <c r="T69" i="2"/>
  <c r="S23" i="2"/>
  <c r="R29" i="2"/>
  <c r="T45" i="2"/>
  <c r="S58" i="2"/>
  <c r="T60" i="2"/>
  <c r="T54" i="3"/>
  <c r="R58" i="3"/>
  <c r="T60" i="3"/>
  <c r="T66" i="3"/>
  <c r="T89" i="3"/>
  <c r="T13" i="4"/>
  <c r="T19" i="4"/>
  <c r="U25" i="1"/>
  <c r="U39" i="1"/>
  <c r="T39" i="1"/>
  <c r="T38" i="1"/>
  <c r="S52" i="1"/>
  <c r="U60" i="1"/>
  <c r="U63" i="1"/>
  <c r="T63" i="1"/>
  <c r="U66" i="1"/>
  <c r="S69" i="1"/>
  <c r="T87" i="1"/>
  <c r="S15" i="2"/>
  <c r="U17" i="2"/>
  <c r="T22" i="2"/>
  <c r="U25" i="2"/>
  <c r="T28" i="2"/>
  <c r="Q29" i="2"/>
  <c r="U31" i="2"/>
  <c r="T34" i="2"/>
  <c r="T38" i="2"/>
  <c r="Q39" i="2"/>
  <c r="U39" i="2" s="1"/>
  <c r="U41" i="2"/>
  <c r="U49" i="2"/>
  <c r="T57" i="2"/>
  <c r="S64" i="2"/>
  <c r="R69" i="2"/>
  <c r="T84" i="2"/>
  <c r="T88" i="2"/>
  <c r="U9" i="3"/>
  <c r="T26" i="3"/>
  <c r="E32" i="3"/>
  <c r="S32" i="3"/>
  <c r="T36" i="3"/>
  <c r="U43" i="3"/>
  <c r="T46" i="3"/>
  <c r="U47" i="3"/>
  <c r="T50" i="3"/>
  <c r="Q52" i="3"/>
  <c r="T57" i="3"/>
  <c r="Q58" i="3"/>
  <c r="P64" i="3"/>
  <c r="T64" i="3"/>
  <c r="U66" i="3"/>
  <c r="R69" i="3"/>
  <c r="T84" i="3"/>
  <c r="U85" i="3"/>
  <c r="T88" i="3"/>
  <c r="U9" i="4"/>
  <c r="T12" i="4"/>
  <c r="R29" i="4"/>
  <c r="T37" i="4"/>
  <c r="Q39" i="4"/>
  <c r="T44" i="4"/>
  <c r="T48" i="4"/>
  <c r="P52" i="4"/>
  <c r="R52" i="4"/>
  <c r="U55" i="4"/>
  <c r="E58" i="4"/>
  <c r="U61" i="4"/>
  <c r="P63" i="4"/>
  <c r="R63" i="4"/>
  <c r="T66" i="4"/>
  <c r="R69" i="4"/>
  <c r="T86" i="4"/>
  <c r="T90" i="4"/>
  <c r="T14" i="5"/>
  <c r="R15" i="5"/>
  <c r="U23" i="5"/>
  <c r="T23" i="5"/>
  <c r="Q29" i="5"/>
  <c r="S29" i="5"/>
  <c r="T31" i="5"/>
  <c r="P32" i="5"/>
  <c r="T32" i="5"/>
  <c r="U34" i="5"/>
  <c r="Q39" i="5"/>
  <c r="U39" i="5" s="1"/>
  <c r="U41" i="5"/>
  <c r="T44" i="5"/>
  <c r="U45" i="5"/>
  <c r="T48" i="5"/>
  <c r="U49" i="5"/>
  <c r="E52" i="5"/>
  <c r="S52" i="5"/>
  <c r="U55" i="5"/>
  <c r="U60" i="5"/>
  <c r="U63" i="5"/>
  <c r="T63" i="5"/>
  <c r="U62" i="5"/>
  <c r="R67" i="5"/>
  <c r="R69" i="5"/>
  <c r="T87" i="5"/>
  <c r="T89" i="5"/>
  <c r="U22" i="6"/>
  <c r="U25" i="6"/>
  <c r="P39" i="6"/>
  <c r="T46" i="6"/>
  <c r="T48" i="6"/>
  <c r="U50" i="6"/>
  <c r="P52" i="6"/>
  <c r="T52" i="6"/>
  <c r="R52" i="6"/>
  <c r="T57" i="6"/>
  <c r="T62" i="6"/>
  <c r="S64" i="6"/>
  <c r="R67" i="6"/>
  <c r="R68" i="6"/>
  <c r="P69" i="6"/>
  <c r="R69" i="6"/>
  <c r="U83" i="6"/>
  <c r="U88" i="6"/>
  <c r="T9" i="7"/>
  <c r="U69" i="7"/>
  <c r="T12" i="7"/>
  <c r="Q15" i="7"/>
  <c r="U15" i="7" s="1"/>
  <c r="U18" i="7"/>
  <c r="U26" i="7"/>
  <c r="T28" i="7"/>
  <c r="S32" i="7"/>
  <c r="U36" i="7"/>
  <c r="T42" i="7"/>
  <c r="U52" i="7"/>
  <c r="T52" i="7"/>
  <c r="U48" i="7"/>
  <c r="P52" i="7"/>
  <c r="E58" i="7"/>
  <c r="T61" i="7"/>
  <c r="Q63" i="7"/>
  <c r="S63" i="7"/>
  <c r="S64" i="7"/>
  <c r="R67" i="7"/>
  <c r="P68" i="7"/>
  <c r="R68" i="7"/>
  <c r="S69" i="7"/>
  <c r="U84" i="7"/>
  <c r="U89" i="7"/>
  <c r="T11" i="8"/>
  <c r="T13" i="8"/>
  <c r="Q15" i="8"/>
  <c r="U18" i="8"/>
  <c r="T20" i="8"/>
  <c r="U27" i="8"/>
  <c r="T34" i="8"/>
  <c r="U38" i="8"/>
  <c r="T41" i="8"/>
  <c r="U46" i="8"/>
  <c r="T48" i="8"/>
  <c r="U49" i="8"/>
  <c r="T51" i="8"/>
  <c r="U55" i="8"/>
  <c r="S64" i="8"/>
  <c r="S67" i="8"/>
  <c r="T87" i="8"/>
  <c r="T10" i="9"/>
  <c r="U12" i="9"/>
  <c r="T14" i="9"/>
  <c r="S15" i="9"/>
  <c r="U21" i="9"/>
  <c r="U23" i="9"/>
  <c r="T23" i="9"/>
  <c r="U28" i="9"/>
  <c r="R32" i="9"/>
  <c r="T34" i="9"/>
  <c r="U49" i="9"/>
  <c r="Q52" i="9"/>
  <c r="U52" i="9"/>
  <c r="T55" i="9"/>
  <c r="T60" i="9"/>
  <c r="T62" i="9"/>
  <c r="Q64" i="9"/>
  <c r="U64" i="9" s="1"/>
  <c r="S68" i="9"/>
  <c r="T83" i="9"/>
  <c r="U84" i="9"/>
  <c r="T88" i="9"/>
  <c r="T90" i="9"/>
  <c r="T11" i="10"/>
  <c r="U12" i="10"/>
  <c r="T17" i="10"/>
  <c r="U22" i="10"/>
  <c r="U28" i="10"/>
  <c r="U31" i="10"/>
  <c r="U35" i="10"/>
  <c r="P39" i="10"/>
  <c r="Q39" i="10"/>
  <c r="T41" i="10"/>
  <c r="U46" i="10"/>
  <c r="T50" i="10"/>
  <c r="T54" i="10"/>
  <c r="T56" i="10"/>
  <c r="U63" i="10"/>
  <c r="T63" i="10"/>
  <c r="T61" i="10"/>
  <c r="Q63" i="10"/>
  <c r="R64" i="10"/>
  <c r="R67" i="10"/>
  <c r="R68" i="10"/>
  <c r="U84" i="10"/>
  <c r="T88" i="10"/>
  <c r="U89" i="10"/>
  <c r="T13" i="11"/>
  <c r="Q15" i="11"/>
  <c r="T20" i="11"/>
  <c r="T22" i="11"/>
  <c r="U26" i="11"/>
  <c r="S32" i="11"/>
  <c r="U36" i="11"/>
  <c r="T43" i="11"/>
  <c r="U44" i="11"/>
  <c r="T48" i="11"/>
  <c r="T50" i="11"/>
  <c r="T55" i="11"/>
  <c r="T57" i="11"/>
  <c r="U60" i="11"/>
  <c r="U63" i="11"/>
  <c r="T63" i="11"/>
  <c r="U61" i="11"/>
  <c r="P63" i="11"/>
  <c r="R63" i="11"/>
  <c r="T66" i="11"/>
  <c r="Q67" i="11"/>
  <c r="S69" i="11"/>
  <c r="U85" i="11"/>
  <c r="T89" i="11"/>
  <c r="U90" i="11"/>
  <c r="T14" i="12"/>
  <c r="R15" i="12"/>
  <c r="U20" i="12"/>
  <c r="T27" i="12"/>
  <c r="U28" i="12"/>
  <c r="R32" i="12"/>
  <c r="U39" i="12"/>
  <c r="T39" i="12"/>
  <c r="T38" i="12"/>
  <c r="U41" i="12"/>
  <c r="T45" i="12"/>
  <c r="T47" i="12"/>
  <c r="U51" i="12"/>
  <c r="U55" i="12"/>
  <c r="U60" i="12"/>
  <c r="U63" i="12"/>
  <c r="T63" i="12"/>
  <c r="T62" i="12"/>
  <c r="Q63" i="12"/>
  <c r="S64" i="12"/>
  <c r="S67" i="12"/>
  <c r="S68" i="12"/>
  <c r="Q69" i="12"/>
  <c r="T86" i="12"/>
  <c r="U87" i="12"/>
  <c r="U11" i="13"/>
  <c r="P15" i="13"/>
  <c r="U17" i="13"/>
  <c r="T21" i="13"/>
  <c r="U22" i="13"/>
  <c r="T28" i="13"/>
  <c r="Q29" i="13"/>
  <c r="U31" i="13"/>
  <c r="P32" i="13"/>
  <c r="T32" i="13" s="1"/>
  <c r="R32" i="13"/>
  <c r="T34" i="13"/>
  <c r="P39" i="13"/>
  <c r="R39" i="13"/>
  <c r="T41" i="13"/>
  <c r="T46" i="13"/>
  <c r="T48" i="13"/>
  <c r="S58" i="13"/>
  <c r="T68" i="13"/>
  <c r="U83" i="13"/>
  <c r="T83" i="13"/>
  <c r="U88" i="13"/>
  <c r="T88" i="13"/>
  <c r="U43" i="14"/>
  <c r="T43" i="14"/>
  <c r="T48" i="14"/>
  <c r="U48" i="14"/>
  <c r="T22" i="15"/>
  <c r="U25" i="15"/>
  <c r="T25" i="15"/>
  <c r="Q39" i="15"/>
  <c r="S39" i="15"/>
  <c r="T47" i="15"/>
  <c r="U47" i="15"/>
  <c r="U58" i="19"/>
  <c r="U67" i="19"/>
  <c r="T67" i="19"/>
  <c r="R63" i="1"/>
  <c r="R58" i="2"/>
  <c r="T35" i="3"/>
  <c r="U52" i="3"/>
  <c r="U9" i="1"/>
  <c r="U10" i="1"/>
  <c r="Q23" i="1"/>
  <c r="S23" i="1"/>
  <c r="P29" i="1"/>
  <c r="T31" i="1"/>
  <c r="U45" i="1"/>
  <c r="T9" i="1"/>
  <c r="Q15" i="1"/>
  <c r="T20" i="1"/>
  <c r="U31" i="1"/>
  <c r="R32" i="1"/>
  <c r="T34" i="1"/>
  <c r="U35" i="1"/>
  <c r="T42" i="1"/>
  <c r="T44" i="1"/>
  <c r="T48" i="1"/>
  <c r="E58" i="1"/>
  <c r="S58" i="1"/>
  <c r="R64" i="1"/>
  <c r="P64" i="1"/>
  <c r="E69" i="1"/>
  <c r="P69" i="1"/>
  <c r="T69" i="1"/>
  <c r="R15" i="2"/>
  <c r="P32" i="2"/>
  <c r="U34" i="2"/>
  <c r="R64" i="2"/>
  <c r="R68" i="2"/>
  <c r="U10" i="3"/>
  <c r="P23" i="3"/>
  <c r="R23" i="3"/>
  <c r="U34" i="3"/>
  <c r="E39" i="3"/>
  <c r="U42" i="3"/>
  <c r="R52" i="3"/>
  <c r="E63" i="3"/>
  <c r="S63" i="3"/>
  <c r="R67" i="3"/>
  <c r="S69" i="3"/>
  <c r="U10" i="4"/>
  <c r="U18" i="4"/>
  <c r="U60" i="4"/>
  <c r="U63" i="4"/>
  <c r="T63" i="4"/>
  <c r="Q63" i="4"/>
  <c r="S63" i="4"/>
  <c r="P64" i="4"/>
  <c r="Q69" i="4"/>
  <c r="S15" i="5"/>
  <c r="Q23" i="5"/>
  <c r="U31" i="5"/>
  <c r="Q32" i="5"/>
  <c r="U32" i="5"/>
  <c r="U42" i="5"/>
  <c r="U50" i="5"/>
  <c r="E58" i="5"/>
  <c r="S58" i="5"/>
  <c r="R64" i="5"/>
  <c r="E67" i="5"/>
  <c r="S67" i="5"/>
  <c r="T85" i="5"/>
  <c r="U12" i="6"/>
  <c r="U14" i="6"/>
  <c r="U19" i="6"/>
  <c r="U21" i="6"/>
  <c r="P29" i="6"/>
  <c r="R29" i="6"/>
  <c r="P32" i="6"/>
  <c r="E39" i="6"/>
  <c r="S39" i="6"/>
  <c r="T42" i="6"/>
  <c r="T44" i="6"/>
  <c r="Q52" i="6"/>
  <c r="U52" i="6" s="1"/>
  <c r="T55" i="6"/>
  <c r="E64" i="6"/>
  <c r="R64" i="6"/>
  <c r="U66" i="6"/>
  <c r="Q67" i="6"/>
  <c r="U67" i="6" s="1"/>
  <c r="E69" i="6"/>
  <c r="S69" i="6"/>
  <c r="U85" i="6"/>
  <c r="U87" i="6"/>
  <c r="U10" i="7"/>
  <c r="T14" i="7"/>
  <c r="U20" i="7"/>
  <c r="U22" i="7"/>
  <c r="U25" i="7"/>
  <c r="U31" i="7"/>
  <c r="U35" i="7"/>
  <c r="U50" i="7"/>
  <c r="S52" i="7"/>
  <c r="R52" i="7"/>
  <c r="T56" i="7"/>
  <c r="R64" i="7"/>
  <c r="E68" i="7"/>
  <c r="S68" i="7"/>
  <c r="U86" i="7"/>
  <c r="U88" i="7"/>
  <c r="T10" i="8"/>
  <c r="R15" i="8"/>
  <c r="U22" i="8"/>
  <c r="T26" i="8"/>
  <c r="R32" i="8"/>
  <c r="U34" i="8"/>
  <c r="U35" i="8"/>
  <c r="T37" i="8"/>
  <c r="T43" i="8"/>
  <c r="T50" i="8"/>
  <c r="E52" i="8"/>
  <c r="S52" i="8"/>
  <c r="T54" i="8"/>
  <c r="U57" i="8"/>
  <c r="T61" i="8"/>
  <c r="E69" i="8"/>
  <c r="P69" i="8"/>
  <c r="R69" i="8"/>
  <c r="U9" i="9"/>
  <c r="U69" i="9"/>
  <c r="T15" i="9"/>
  <c r="R15" i="9"/>
  <c r="T20" i="9"/>
  <c r="T27" i="9"/>
  <c r="U34" i="9"/>
  <c r="Q39" i="9"/>
  <c r="U39" i="9"/>
  <c r="T42" i="9"/>
  <c r="T48" i="9"/>
  <c r="E68" i="9"/>
  <c r="S69" i="9"/>
  <c r="U64" i="10"/>
  <c r="T64" i="10"/>
  <c r="P15" i="10"/>
  <c r="T15" i="10"/>
  <c r="T21" i="10"/>
  <c r="T28" i="10"/>
  <c r="T31" i="10"/>
  <c r="U34" i="10"/>
  <c r="U39" i="10"/>
  <c r="T39" i="10"/>
  <c r="T52" i="10"/>
  <c r="T45" i="10"/>
  <c r="U50" i="10"/>
  <c r="P58" i="10"/>
  <c r="R58" i="10"/>
  <c r="T60" i="10"/>
  <c r="P69" i="10"/>
  <c r="T69" i="10"/>
  <c r="Q69" i="10"/>
  <c r="U69" i="10"/>
  <c r="E29" i="11"/>
  <c r="S29" i="11"/>
  <c r="E32" i="11"/>
  <c r="R32" i="11"/>
  <c r="T35" i="11"/>
  <c r="E39" i="11"/>
  <c r="S39" i="11"/>
  <c r="U42" i="11"/>
  <c r="U52" i="11"/>
  <c r="T52" i="11"/>
  <c r="P52" i="11"/>
  <c r="R52" i="11"/>
  <c r="T60" i="11"/>
  <c r="Q63" i="11"/>
  <c r="S63" i="11"/>
  <c r="P64" i="11"/>
  <c r="T64" i="11" s="1"/>
  <c r="E69" i="11"/>
  <c r="R69" i="11"/>
  <c r="T84" i="11"/>
  <c r="U69" i="12"/>
  <c r="T69" i="12"/>
  <c r="T64" i="12"/>
  <c r="U15" i="12"/>
  <c r="T15" i="12"/>
  <c r="S15" i="12"/>
  <c r="T19" i="12"/>
  <c r="E23" i="12"/>
  <c r="S23" i="12"/>
  <c r="E29" i="12"/>
  <c r="P29" i="12"/>
  <c r="R29" i="12"/>
  <c r="S32" i="12"/>
  <c r="T34" i="12"/>
  <c r="U42" i="12"/>
  <c r="T52" i="12"/>
  <c r="T51" i="12"/>
  <c r="T54" i="12"/>
  <c r="E58" i="12"/>
  <c r="S58" i="12"/>
  <c r="U66" i="12"/>
  <c r="E68" i="12"/>
  <c r="R68" i="12"/>
  <c r="R69" i="12"/>
  <c r="Q15" i="13"/>
  <c r="E23" i="13"/>
  <c r="P23" i="13"/>
  <c r="R23" i="13"/>
  <c r="Q32" i="13"/>
  <c r="U32" i="13"/>
  <c r="U34" i="13"/>
  <c r="Q39" i="13"/>
  <c r="U39" i="13" s="1"/>
  <c r="U11" i="14"/>
  <c r="T11" i="14"/>
  <c r="U56" i="14"/>
  <c r="T56" i="14"/>
  <c r="E63" i="14"/>
  <c r="R64" i="14"/>
  <c r="E67" i="14"/>
  <c r="E69" i="14"/>
  <c r="U85" i="14"/>
  <c r="T85" i="14"/>
  <c r="T18" i="15"/>
  <c r="T20" i="15"/>
  <c r="E29" i="15"/>
  <c r="S29" i="15"/>
  <c r="E32" i="15"/>
  <c r="T54" i="15"/>
  <c r="U54" i="15"/>
  <c r="U68" i="18"/>
  <c r="T68" i="18"/>
  <c r="U67" i="20"/>
  <c r="T67" i="20"/>
  <c r="U34" i="4"/>
  <c r="U39" i="4"/>
  <c r="T39" i="4"/>
  <c r="U15" i="5"/>
  <c r="T15" i="5"/>
  <c r="R63" i="5"/>
  <c r="R68" i="5"/>
  <c r="U9" i="6"/>
  <c r="U64" i="6"/>
  <c r="T69" i="6"/>
  <c r="U29" i="6"/>
  <c r="T29" i="6"/>
  <c r="T32" i="6"/>
  <c r="U58" i="6"/>
  <c r="T58" i="6"/>
  <c r="R58" i="6"/>
  <c r="U63" i="6"/>
  <c r="T63" i="6"/>
  <c r="U34" i="7"/>
  <c r="U39" i="7"/>
  <c r="T39" i="7"/>
  <c r="T60" i="7"/>
  <c r="U63" i="7"/>
  <c r="T63" i="7"/>
  <c r="T67" i="7"/>
  <c r="T69" i="8"/>
  <c r="U15" i="8"/>
  <c r="T15" i="8"/>
  <c r="R23" i="8"/>
  <c r="T42" i="8"/>
  <c r="U52" i="8"/>
  <c r="R58" i="8"/>
  <c r="T60" i="8"/>
  <c r="U63" i="8"/>
  <c r="T63" i="8"/>
  <c r="R29" i="9"/>
  <c r="R23" i="10"/>
  <c r="U58" i="10"/>
  <c r="T58" i="10"/>
  <c r="U67" i="10"/>
  <c r="T67" i="10"/>
  <c r="U69" i="11"/>
  <c r="U64" i="11"/>
  <c r="U15" i="11"/>
  <c r="S29" i="12"/>
  <c r="U32" i="12"/>
  <c r="T32" i="12"/>
  <c r="R39" i="12"/>
  <c r="S23" i="13"/>
  <c r="U52" i="13"/>
  <c r="U90" i="13"/>
  <c r="T90" i="13"/>
  <c r="U17" i="14"/>
  <c r="T17" i="14"/>
  <c r="S52" i="14"/>
  <c r="T36" i="15"/>
  <c r="U36" i="15"/>
  <c r="U58" i="15"/>
  <c r="T58" i="15"/>
  <c r="U23" i="17"/>
  <c r="T23" i="17"/>
  <c r="U23" i="18"/>
  <c r="T23" i="18"/>
  <c r="U58" i="18"/>
  <c r="T68" i="19"/>
  <c r="U63" i="2"/>
  <c r="T63" i="2"/>
  <c r="U63" i="3"/>
  <c r="T63" i="3"/>
  <c r="T27" i="1"/>
  <c r="T9" i="4"/>
  <c r="E23" i="4"/>
  <c r="U42" i="4"/>
  <c r="U52" i="4"/>
  <c r="T52" i="4"/>
  <c r="R67" i="4"/>
  <c r="E68" i="4"/>
  <c r="T9" i="5"/>
  <c r="T29" i="5"/>
  <c r="R29" i="5"/>
  <c r="T34" i="5"/>
  <c r="R39" i="5"/>
  <c r="S68" i="5"/>
  <c r="T9" i="6"/>
  <c r="T13" i="6"/>
  <c r="E15" i="6"/>
  <c r="T20" i="6"/>
  <c r="R23" i="6"/>
  <c r="T27" i="6"/>
  <c r="T34" i="6"/>
  <c r="T39" i="6"/>
  <c r="U41" i="6"/>
  <c r="T50" i="6"/>
  <c r="S58" i="6"/>
  <c r="T60" i="6"/>
  <c r="T86" i="6"/>
  <c r="T90" i="6"/>
  <c r="U13" i="7"/>
  <c r="T21" i="7"/>
  <c r="E23" i="7"/>
  <c r="T34" i="7"/>
  <c r="T38" i="7"/>
  <c r="T41" i="7"/>
  <c r="R58" i="7"/>
  <c r="R63" i="7"/>
  <c r="T87" i="7"/>
  <c r="T9" i="8"/>
  <c r="S23" i="8"/>
  <c r="U25" i="8"/>
  <c r="T39" i="8"/>
  <c r="T36" i="8"/>
  <c r="R39" i="8"/>
  <c r="U42" i="8"/>
  <c r="T44" i="8"/>
  <c r="S58" i="8"/>
  <c r="U60" i="8"/>
  <c r="T62" i="8"/>
  <c r="U17" i="9"/>
  <c r="U58" i="9"/>
  <c r="T58" i="9"/>
  <c r="U63" i="9"/>
  <c r="T63" i="9"/>
  <c r="T86" i="9"/>
  <c r="T10" i="10"/>
  <c r="T14" i="10"/>
  <c r="R52" i="10"/>
  <c r="T9" i="11"/>
  <c r="T11" i="11"/>
  <c r="T18" i="11"/>
  <c r="U39" i="11"/>
  <c r="T39" i="11"/>
  <c r="T46" i="11"/>
  <c r="R67" i="11"/>
  <c r="T12" i="12"/>
  <c r="T36" i="12"/>
  <c r="S39" i="12"/>
  <c r="T43" i="12"/>
  <c r="R63" i="12"/>
  <c r="T89" i="12"/>
  <c r="U9" i="13"/>
  <c r="U15" i="13"/>
  <c r="T15" i="13"/>
  <c r="T13" i="13"/>
  <c r="R29" i="13"/>
  <c r="T31" i="13"/>
  <c r="T39" i="13"/>
  <c r="T37" i="13"/>
  <c r="T42" i="13"/>
  <c r="T44" i="13"/>
  <c r="T55" i="13"/>
  <c r="T57" i="13"/>
  <c r="T12" i="14"/>
  <c r="U26" i="14"/>
  <c r="T26" i="14"/>
  <c r="U29" i="14"/>
  <c r="T29" i="14"/>
  <c r="T31" i="14"/>
  <c r="T35" i="14"/>
  <c r="U58" i="14"/>
  <c r="T58" i="14"/>
  <c r="U86" i="14"/>
  <c r="U13" i="15"/>
  <c r="T13" i="15"/>
  <c r="U23" i="15"/>
  <c r="T23" i="15"/>
  <c r="T27" i="15"/>
  <c r="T43" i="15"/>
  <c r="U43" i="15"/>
  <c r="U29" i="18"/>
  <c r="T29" i="18"/>
  <c r="P63" i="13"/>
  <c r="U66" i="13"/>
  <c r="S67" i="13"/>
  <c r="Q68" i="13"/>
  <c r="U68" i="13"/>
  <c r="E23" i="14"/>
  <c r="Q29" i="14"/>
  <c r="Q32" i="14"/>
  <c r="U32" i="14"/>
  <c r="R39" i="14"/>
  <c r="U52" i="14"/>
  <c r="T50" i="14"/>
  <c r="U60" i="14"/>
  <c r="U63" i="14"/>
  <c r="T63" i="14"/>
  <c r="R67" i="14"/>
  <c r="R68" i="14"/>
  <c r="T15" i="15"/>
  <c r="Q15" i="15"/>
  <c r="U15" i="15"/>
  <c r="U34" i="15"/>
  <c r="U39" i="15"/>
  <c r="U50" i="15"/>
  <c r="E52" i="15"/>
  <c r="Q52" i="15"/>
  <c r="Q58" i="15"/>
  <c r="U61" i="15"/>
  <c r="P63" i="15"/>
  <c r="R63" i="15"/>
  <c r="R64" i="15"/>
  <c r="E67" i="15"/>
  <c r="Q67" i="15"/>
  <c r="Q69" i="15"/>
  <c r="U69" i="15"/>
  <c r="U86" i="15"/>
  <c r="U90" i="15"/>
  <c r="T10" i="16"/>
  <c r="U13" i="16"/>
  <c r="E15" i="16"/>
  <c r="P15" i="16"/>
  <c r="T15" i="16" s="1"/>
  <c r="U17" i="16"/>
  <c r="U21" i="16"/>
  <c r="T28" i="16"/>
  <c r="U31" i="16"/>
  <c r="Q32" i="16"/>
  <c r="U32" i="16" s="1"/>
  <c r="T36" i="16"/>
  <c r="T38" i="16"/>
  <c r="U42" i="16"/>
  <c r="U44" i="16"/>
  <c r="U48" i="16"/>
  <c r="T50" i="16"/>
  <c r="T56" i="16"/>
  <c r="Q58" i="16"/>
  <c r="S58" i="16"/>
  <c r="E63" i="16"/>
  <c r="S64" i="16"/>
  <c r="T66" i="16"/>
  <c r="P68" i="16"/>
  <c r="R68" i="16"/>
  <c r="U83" i="16"/>
  <c r="T85" i="16"/>
  <c r="U88" i="16"/>
  <c r="T90" i="16"/>
  <c r="U12" i="17"/>
  <c r="U14" i="17"/>
  <c r="R15" i="17"/>
  <c r="T18" i="17"/>
  <c r="T20" i="17"/>
  <c r="U22" i="17"/>
  <c r="P29" i="17"/>
  <c r="U31" i="17"/>
  <c r="P32" i="17"/>
  <c r="T32" i="17" s="1"/>
  <c r="U34" i="17"/>
  <c r="T35" i="17"/>
  <c r="P39" i="17"/>
  <c r="U52" i="17"/>
  <c r="T52" i="17"/>
  <c r="U47" i="17"/>
  <c r="T55" i="17"/>
  <c r="T57" i="17"/>
  <c r="R64" i="17"/>
  <c r="T66" i="17"/>
  <c r="P69" i="17"/>
  <c r="T69" i="17" s="1"/>
  <c r="T84" i="17"/>
  <c r="T88" i="17"/>
  <c r="U9" i="18"/>
  <c r="T15" i="18"/>
  <c r="U11" i="18"/>
  <c r="U19" i="18"/>
  <c r="T22" i="18"/>
  <c r="Q23" i="18"/>
  <c r="U25" i="18"/>
  <c r="P29" i="18"/>
  <c r="P32" i="18"/>
  <c r="T32" i="18" s="1"/>
  <c r="T35" i="18"/>
  <c r="U52" i="18"/>
  <c r="T52" i="18"/>
  <c r="T43" i="18"/>
  <c r="U46" i="18"/>
  <c r="U50" i="18"/>
  <c r="U54" i="18"/>
  <c r="T57" i="18"/>
  <c r="Q58" i="18"/>
  <c r="E64" i="18"/>
  <c r="P64" i="18"/>
  <c r="T64" i="18"/>
  <c r="U66" i="18"/>
  <c r="Q67" i="18"/>
  <c r="R68" i="18"/>
  <c r="T83" i="18"/>
  <c r="U88" i="18"/>
  <c r="U10" i="19"/>
  <c r="T12" i="19"/>
  <c r="U13" i="19"/>
  <c r="T19" i="19"/>
  <c r="U20" i="19"/>
  <c r="T25" i="19"/>
  <c r="E29" i="19"/>
  <c r="E32" i="19"/>
  <c r="T35" i="19"/>
  <c r="T37" i="19"/>
  <c r="Q39" i="19"/>
  <c r="U44" i="19"/>
  <c r="T48" i="19"/>
  <c r="T50" i="19"/>
  <c r="T61" i="19"/>
  <c r="U62" i="19"/>
  <c r="R64" i="19"/>
  <c r="E69" i="19"/>
  <c r="R69" i="19"/>
  <c r="T84" i="19"/>
  <c r="U89" i="19"/>
  <c r="U15" i="20"/>
  <c r="T10" i="20"/>
  <c r="T13" i="20"/>
  <c r="U14" i="20"/>
  <c r="S15" i="20"/>
  <c r="T17" i="20"/>
  <c r="T19" i="20"/>
  <c r="E23" i="20"/>
  <c r="U27" i="20"/>
  <c r="R32" i="20"/>
  <c r="U39" i="20"/>
  <c r="T39" i="20"/>
  <c r="U37" i="20"/>
  <c r="E39" i="20"/>
  <c r="P39" i="20"/>
  <c r="R39" i="20"/>
  <c r="U43" i="20"/>
  <c r="T43" i="20"/>
  <c r="U56" i="20"/>
  <c r="T56" i="20"/>
  <c r="U66" i="20"/>
  <c r="T66" i="20"/>
  <c r="T89" i="20"/>
  <c r="T18" i="21"/>
  <c r="S23" i="21"/>
  <c r="T25" i="21"/>
  <c r="T37" i="21"/>
  <c r="Q52" i="21"/>
  <c r="S52" i="21"/>
  <c r="U56" i="21"/>
  <c r="T56" i="21"/>
  <c r="T87" i="21"/>
  <c r="U13" i="22"/>
  <c r="T13" i="22"/>
  <c r="U20" i="22"/>
  <c r="T20" i="22"/>
  <c r="U29" i="22"/>
  <c r="T29" i="22"/>
  <c r="U29" i="24"/>
  <c r="T29" i="24"/>
  <c r="U58" i="24"/>
  <c r="T58" i="24"/>
  <c r="E58" i="13"/>
  <c r="P58" i="13"/>
  <c r="R58" i="13"/>
  <c r="U63" i="13"/>
  <c r="T63" i="13"/>
  <c r="S64" i="13"/>
  <c r="E67" i="13"/>
  <c r="R67" i="13"/>
  <c r="R68" i="13"/>
  <c r="P69" i="13"/>
  <c r="T69" i="13"/>
  <c r="U9" i="14"/>
  <c r="U69" i="14"/>
  <c r="T64" i="14"/>
  <c r="P15" i="14"/>
  <c r="T15" i="14"/>
  <c r="T21" i="14"/>
  <c r="T28" i="14"/>
  <c r="U34" i="14"/>
  <c r="U37" i="14"/>
  <c r="Q39" i="14"/>
  <c r="U39" i="14"/>
  <c r="T42" i="14"/>
  <c r="T45" i="14"/>
  <c r="U50" i="14"/>
  <c r="E52" i="14"/>
  <c r="P52" i="14"/>
  <c r="T52" i="14"/>
  <c r="P58" i="14"/>
  <c r="R58" i="14"/>
  <c r="U62" i="14"/>
  <c r="S67" i="14"/>
  <c r="E68" i="14"/>
  <c r="S68" i="14"/>
  <c r="S69" i="14"/>
  <c r="T83" i="14"/>
  <c r="T87" i="14"/>
  <c r="T9" i="15"/>
  <c r="T11" i="15"/>
  <c r="P23" i="15"/>
  <c r="U31" i="15"/>
  <c r="S32" i="15"/>
  <c r="E39" i="15"/>
  <c r="P39" i="15"/>
  <c r="T39" i="15" s="1"/>
  <c r="U42" i="15"/>
  <c r="U52" i="15"/>
  <c r="T52" i="15"/>
  <c r="T46" i="15"/>
  <c r="T50" i="15"/>
  <c r="T57" i="15"/>
  <c r="U60" i="15"/>
  <c r="U63" i="15"/>
  <c r="T63" i="15"/>
  <c r="Q63" i="15"/>
  <c r="S63" i="15"/>
  <c r="Q64" i="15"/>
  <c r="U64" i="15"/>
  <c r="E68" i="15"/>
  <c r="P68" i="15"/>
  <c r="T9" i="16"/>
  <c r="U64" i="16"/>
  <c r="U10" i="16"/>
  <c r="Q15" i="16"/>
  <c r="U15" i="16"/>
  <c r="R32" i="16"/>
  <c r="U39" i="16"/>
  <c r="T39" i="16"/>
  <c r="S39" i="16"/>
  <c r="U51" i="16"/>
  <c r="E64" i="16"/>
  <c r="R64" i="16"/>
  <c r="S67" i="16"/>
  <c r="R69" i="16"/>
  <c r="U9" i="17"/>
  <c r="U29" i="17"/>
  <c r="T29" i="17"/>
  <c r="S32" i="17"/>
  <c r="U35" i="17"/>
  <c r="S39" i="17"/>
  <c r="S64" i="17"/>
  <c r="E67" i="17"/>
  <c r="U67" i="17" s="1"/>
  <c r="P67" i="17"/>
  <c r="S67" i="17"/>
  <c r="P68" i="17"/>
  <c r="T68" i="17" s="1"/>
  <c r="Q69" i="17"/>
  <c r="U69" i="17"/>
  <c r="U10" i="18"/>
  <c r="S32" i="18"/>
  <c r="U35" i="18"/>
  <c r="P39" i="18"/>
  <c r="U43" i="18"/>
  <c r="E63" i="18"/>
  <c r="S63" i="18"/>
  <c r="Q64" i="18"/>
  <c r="U64" i="18" s="1"/>
  <c r="R67" i="18"/>
  <c r="P69" i="18"/>
  <c r="T69" i="18"/>
  <c r="U64" i="19"/>
  <c r="T64" i="19"/>
  <c r="S15" i="19"/>
  <c r="P23" i="19"/>
  <c r="Q29" i="19"/>
  <c r="Q32" i="19"/>
  <c r="U60" i="19"/>
  <c r="U63" i="19"/>
  <c r="T63" i="19"/>
  <c r="E63" i="19"/>
  <c r="P63" i="19"/>
  <c r="R63" i="19"/>
  <c r="Q69" i="19"/>
  <c r="U69" i="19" s="1"/>
  <c r="U10" i="20"/>
  <c r="E15" i="20"/>
  <c r="P15" i="20"/>
  <c r="T15" i="20" s="1"/>
  <c r="Q23" i="20"/>
  <c r="S39" i="20"/>
  <c r="U60" i="20"/>
  <c r="U63" i="20"/>
  <c r="T63" i="20"/>
  <c r="U45" i="21"/>
  <c r="T45" i="21"/>
  <c r="U67" i="22"/>
  <c r="U23" i="27"/>
  <c r="T23" i="27"/>
  <c r="U23" i="16"/>
  <c r="T23" i="16"/>
  <c r="U29" i="16"/>
  <c r="T29" i="16"/>
  <c r="R29" i="16"/>
  <c r="R39" i="16"/>
  <c r="T39" i="17"/>
  <c r="R52" i="17"/>
  <c r="U58" i="17"/>
  <c r="T58" i="17"/>
  <c r="U63" i="17"/>
  <c r="T63" i="17"/>
  <c r="U68" i="17"/>
  <c r="U34" i="18"/>
  <c r="U39" i="18"/>
  <c r="T39" i="18"/>
  <c r="R52" i="18"/>
  <c r="U63" i="18"/>
  <c r="T63" i="18"/>
  <c r="U23" i="19"/>
  <c r="T23" i="19"/>
  <c r="U34" i="19"/>
  <c r="U39" i="19"/>
  <c r="R52" i="19"/>
  <c r="S63" i="19"/>
  <c r="R67" i="19"/>
  <c r="T29" i="20"/>
  <c r="R29" i="20"/>
  <c r="T32" i="20"/>
  <c r="U58" i="20"/>
  <c r="T58" i="20"/>
  <c r="U61" i="20"/>
  <c r="T61" i="20"/>
  <c r="U17" i="21"/>
  <c r="T17" i="21"/>
  <c r="U22" i="21"/>
  <c r="T22" i="21"/>
  <c r="U29" i="21"/>
  <c r="T29" i="21"/>
  <c r="R15" i="22"/>
  <c r="U25" i="22"/>
  <c r="T25" i="22"/>
  <c r="U58" i="22"/>
  <c r="T58" i="22"/>
  <c r="U62" i="22"/>
  <c r="T62" i="22"/>
  <c r="U32" i="28"/>
  <c r="R52" i="15"/>
  <c r="T84" i="15"/>
  <c r="T88" i="15"/>
  <c r="T19" i="16"/>
  <c r="T26" i="16"/>
  <c r="S29" i="16"/>
  <c r="T31" i="16"/>
  <c r="T32" i="16"/>
  <c r="R58" i="16"/>
  <c r="T60" i="16"/>
  <c r="U63" i="16"/>
  <c r="T63" i="16"/>
  <c r="Q69" i="16"/>
  <c r="U69" i="16" s="1"/>
  <c r="T31" i="17"/>
  <c r="T34" i="17"/>
  <c r="T41" i="17"/>
  <c r="U45" i="17"/>
  <c r="T49" i="17"/>
  <c r="S52" i="17"/>
  <c r="R58" i="17"/>
  <c r="T60" i="17"/>
  <c r="U85" i="17"/>
  <c r="E15" i="18"/>
  <c r="R23" i="18"/>
  <c r="S52" i="18"/>
  <c r="R58" i="18"/>
  <c r="T60" i="18"/>
  <c r="T66" i="18"/>
  <c r="U67" i="18"/>
  <c r="T67" i="18"/>
  <c r="T22" i="19"/>
  <c r="U42" i="19"/>
  <c r="U52" i="19"/>
  <c r="T52" i="19"/>
  <c r="T46" i="19"/>
  <c r="U28" i="20"/>
  <c r="Q29" i="20"/>
  <c r="U29" i="20"/>
  <c r="U31" i="20"/>
  <c r="Q32" i="20"/>
  <c r="U32" i="20" s="1"/>
  <c r="U42" i="20"/>
  <c r="U52" i="20"/>
  <c r="T52" i="20"/>
  <c r="T48" i="20"/>
  <c r="U86" i="20"/>
  <c r="T86" i="20"/>
  <c r="U9" i="21"/>
  <c r="U64" i="21"/>
  <c r="T64" i="21"/>
  <c r="T9" i="21"/>
  <c r="T20" i="21"/>
  <c r="U23" i="21"/>
  <c r="T23" i="21"/>
  <c r="R23" i="21"/>
  <c r="T27" i="21"/>
  <c r="U32" i="21"/>
  <c r="T46" i="21"/>
  <c r="R64" i="21"/>
  <c r="T66" i="21"/>
  <c r="E68" i="21"/>
  <c r="U84" i="21"/>
  <c r="T84" i="21"/>
  <c r="U29" i="28"/>
  <c r="T29" i="28"/>
  <c r="U23" i="22"/>
  <c r="T23" i="22"/>
  <c r="T31" i="22"/>
  <c r="T34" i="22"/>
  <c r="U39" i="22"/>
  <c r="T39" i="22"/>
  <c r="E63" i="22"/>
  <c r="R63" i="22"/>
  <c r="Q64" i="22"/>
  <c r="U64" i="22" s="1"/>
  <c r="E68" i="22"/>
  <c r="E23" i="23"/>
  <c r="E39" i="23"/>
  <c r="R39" i="23"/>
  <c r="E58" i="23"/>
  <c r="S58" i="23"/>
  <c r="U34" i="24"/>
  <c r="U39" i="24"/>
  <c r="T39" i="24"/>
  <c r="U63" i="24"/>
  <c r="T63" i="24"/>
  <c r="T10" i="25"/>
  <c r="E15" i="25"/>
  <c r="E29" i="25"/>
  <c r="R29" i="25"/>
  <c r="T31" i="25"/>
  <c r="S39" i="25"/>
  <c r="R39" i="26"/>
  <c r="U29" i="27"/>
  <c r="T29" i="27"/>
  <c r="E52" i="27"/>
  <c r="S52" i="27"/>
  <c r="R58" i="27"/>
  <c r="T60" i="27"/>
  <c r="U63" i="27"/>
  <c r="T63" i="27"/>
  <c r="E67" i="27"/>
  <c r="R23" i="28"/>
  <c r="U28" i="28"/>
  <c r="T28" i="28"/>
  <c r="U48" i="29"/>
  <c r="T48" i="29"/>
  <c r="T29" i="31"/>
  <c r="U68" i="31"/>
  <c r="T68" i="31"/>
  <c r="U9" i="24"/>
  <c r="U69" i="24"/>
  <c r="U15" i="24"/>
  <c r="R58" i="24"/>
  <c r="T69" i="25"/>
  <c r="U15" i="25"/>
  <c r="T15" i="25"/>
  <c r="S29" i="25"/>
  <c r="T32" i="25"/>
  <c r="R32" i="25"/>
  <c r="T34" i="25"/>
  <c r="U39" i="25"/>
  <c r="T42" i="25"/>
  <c r="T60" i="25"/>
  <c r="U63" i="25"/>
  <c r="T63" i="25"/>
  <c r="U9" i="26"/>
  <c r="U64" i="26"/>
  <c r="U23" i="26"/>
  <c r="T23" i="26"/>
  <c r="R23" i="26"/>
  <c r="U39" i="26"/>
  <c r="T39" i="26"/>
  <c r="R58" i="26"/>
  <c r="T60" i="26"/>
  <c r="U63" i="26"/>
  <c r="T63" i="26"/>
  <c r="U68" i="26"/>
  <c r="T68" i="26"/>
  <c r="R68" i="26"/>
  <c r="R23" i="27"/>
  <c r="U39" i="27"/>
  <c r="T42" i="27"/>
  <c r="U52" i="27"/>
  <c r="S58" i="27"/>
  <c r="U87" i="27"/>
  <c r="T87" i="27"/>
  <c r="U23" i="28"/>
  <c r="T23" i="28"/>
  <c r="U46" i="28"/>
  <c r="T46" i="28"/>
  <c r="T86" i="28"/>
  <c r="U86" i="28"/>
  <c r="U23" i="31"/>
  <c r="T23" i="31"/>
  <c r="P52" i="20"/>
  <c r="Q58" i="20"/>
  <c r="U68" i="20"/>
  <c r="T68" i="20"/>
  <c r="Q69" i="20"/>
  <c r="U69" i="20"/>
  <c r="P15" i="21"/>
  <c r="T15" i="21"/>
  <c r="R15" i="21"/>
  <c r="P29" i="21"/>
  <c r="R29" i="21"/>
  <c r="T31" i="21"/>
  <c r="T34" i="21"/>
  <c r="P39" i="21"/>
  <c r="T39" i="21" s="1"/>
  <c r="T50" i="21"/>
  <c r="U60" i="21"/>
  <c r="U63" i="21"/>
  <c r="T63" i="21"/>
  <c r="U66" i="21"/>
  <c r="Q67" i="21"/>
  <c r="U67" i="21"/>
  <c r="R69" i="21"/>
  <c r="U9" i="22"/>
  <c r="Q15" i="22"/>
  <c r="U15" i="22"/>
  <c r="S15" i="22"/>
  <c r="R32" i="22"/>
  <c r="P39" i="22"/>
  <c r="R39" i="22"/>
  <c r="T43" i="22"/>
  <c r="U63" i="22"/>
  <c r="T63" i="22"/>
  <c r="S67" i="22"/>
  <c r="R69" i="22"/>
  <c r="T86" i="22"/>
  <c r="T10" i="23"/>
  <c r="T13" i="23"/>
  <c r="P15" i="23"/>
  <c r="T15" i="23"/>
  <c r="R15" i="23"/>
  <c r="T17" i="23"/>
  <c r="T27" i="23"/>
  <c r="P29" i="23"/>
  <c r="R29" i="23"/>
  <c r="T31" i="23"/>
  <c r="U39" i="23"/>
  <c r="T39" i="23"/>
  <c r="T38" i="23"/>
  <c r="U42" i="23"/>
  <c r="T49" i="23"/>
  <c r="P52" i="23"/>
  <c r="T52" i="23" s="1"/>
  <c r="T55" i="23"/>
  <c r="T62" i="23"/>
  <c r="P64" i="23"/>
  <c r="T64" i="23" s="1"/>
  <c r="E67" i="23"/>
  <c r="S67" i="23"/>
  <c r="S68" i="23"/>
  <c r="Q69" i="23"/>
  <c r="U69" i="23" s="1"/>
  <c r="U10" i="24"/>
  <c r="T17" i="24"/>
  <c r="P29" i="24"/>
  <c r="P32" i="24"/>
  <c r="T32" i="24" s="1"/>
  <c r="U36" i="24"/>
  <c r="T41" i="24"/>
  <c r="T50" i="24"/>
  <c r="S52" i="24"/>
  <c r="T57" i="24"/>
  <c r="Q58" i="24"/>
  <c r="U60" i="24"/>
  <c r="P63" i="24"/>
  <c r="Q67" i="24"/>
  <c r="U67" i="24" s="1"/>
  <c r="S68" i="24"/>
  <c r="S69" i="24"/>
  <c r="T9" i="25"/>
  <c r="U10" i="25"/>
  <c r="R15" i="25"/>
  <c r="S23" i="25"/>
  <c r="U31" i="25"/>
  <c r="Q32" i="25"/>
  <c r="U32" i="25"/>
  <c r="S32" i="25"/>
  <c r="T35" i="25"/>
  <c r="U37" i="25"/>
  <c r="U38" i="25"/>
  <c r="U43" i="25"/>
  <c r="U49" i="25"/>
  <c r="E52" i="25"/>
  <c r="Q52" i="25"/>
  <c r="U52" i="25" s="1"/>
  <c r="U58" i="25"/>
  <c r="T58" i="25"/>
  <c r="P58" i="25"/>
  <c r="R64" i="25"/>
  <c r="E67" i="25"/>
  <c r="U67" i="25" s="1"/>
  <c r="Q67" i="25"/>
  <c r="S68" i="25"/>
  <c r="Q69" i="25"/>
  <c r="U69" i="25"/>
  <c r="T17" i="26"/>
  <c r="Q23" i="26"/>
  <c r="S23" i="26"/>
  <c r="U25" i="26"/>
  <c r="T28" i="26"/>
  <c r="T31" i="26"/>
  <c r="T34" i="26"/>
  <c r="T42" i="26"/>
  <c r="U52" i="26"/>
  <c r="T52" i="26"/>
  <c r="U46" i="26"/>
  <c r="T49" i="26"/>
  <c r="Q58" i="26"/>
  <c r="S58" i="26"/>
  <c r="U60" i="26"/>
  <c r="E63" i="26"/>
  <c r="Q63" i="26"/>
  <c r="S64" i="26"/>
  <c r="U67" i="26"/>
  <c r="T67" i="26"/>
  <c r="P67" i="26"/>
  <c r="Q68" i="26"/>
  <c r="S68" i="26"/>
  <c r="P69" i="26"/>
  <c r="T69" i="26" s="1"/>
  <c r="T9" i="27"/>
  <c r="T69" i="27"/>
  <c r="U11" i="27"/>
  <c r="U12" i="27"/>
  <c r="E15" i="27"/>
  <c r="Q15" i="27"/>
  <c r="U15" i="27"/>
  <c r="U18" i="27"/>
  <c r="U19" i="27"/>
  <c r="T22" i="27"/>
  <c r="P32" i="27"/>
  <c r="T34" i="27"/>
  <c r="P39" i="27"/>
  <c r="T39" i="27" s="1"/>
  <c r="T45" i="27"/>
  <c r="Q64" i="27"/>
  <c r="U64" i="27" s="1"/>
  <c r="P68" i="27"/>
  <c r="T68" i="27" s="1"/>
  <c r="U14" i="28"/>
  <c r="T14" i="28"/>
  <c r="T22" i="28"/>
  <c r="T41" i="28"/>
  <c r="U56" i="28"/>
  <c r="T56" i="28"/>
  <c r="Q63" i="28"/>
  <c r="S63" i="28"/>
  <c r="Q29" i="29"/>
  <c r="S29" i="29"/>
  <c r="P63" i="20"/>
  <c r="R63" i="20"/>
  <c r="P64" i="20"/>
  <c r="T64" i="20"/>
  <c r="Q68" i="20"/>
  <c r="R69" i="20"/>
  <c r="Q15" i="21"/>
  <c r="U15" i="21" s="1"/>
  <c r="Q29" i="21"/>
  <c r="U31" i="21"/>
  <c r="P32" i="21"/>
  <c r="T32" i="21" s="1"/>
  <c r="U34" i="21"/>
  <c r="T35" i="21"/>
  <c r="Q39" i="21"/>
  <c r="U39" i="21"/>
  <c r="U52" i="21"/>
  <c r="U50" i="21"/>
  <c r="E52" i="21"/>
  <c r="E58" i="21"/>
  <c r="P58" i="21"/>
  <c r="R58" i="21"/>
  <c r="U62" i="21"/>
  <c r="R67" i="21"/>
  <c r="Q69" i="21"/>
  <c r="U69" i="21"/>
  <c r="U90" i="21"/>
  <c r="T10" i="22"/>
  <c r="T18" i="22"/>
  <c r="Q39" i="22"/>
  <c r="S39" i="22"/>
  <c r="U42" i="22"/>
  <c r="U43" i="22"/>
  <c r="T46" i="22"/>
  <c r="U50" i="22"/>
  <c r="T57" i="22"/>
  <c r="U66" i="22"/>
  <c r="S68" i="22"/>
  <c r="Q69" i="22"/>
  <c r="U69" i="22"/>
  <c r="T89" i="22"/>
  <c r="U9" i="23"/>
  <c r="T69" i="23"/>
  <c r="Q15" i="23"/>
  <c r="U15" i="23" s="1"/>
  <c r="T20" i="23"/>
  <c r="Q29" i="23"/>
  <c r="E32" i="23"/>
  <c r="P32" i="23"/>
  <c r="R32" i="23"/>
  <c r="T34" i="23"/>
  <c r="E52" i="23"/>
  <c r="U60" i="23"/>
  <c r="U63" i="23"/>
  <c r="T63" i="23"/>
  <c r="E64" i="23"/>
  <c r="S64" i="23"/>
  <c r="E68" i="23"/>
  <c r="R68" i="23"/>
  <c r="R69" i="23"/>
  <c r="P15" i="24"/>
  <c r="T15" i="24"/>
  <c r="E23" i="24"/>
  <c r="P23" i="24"/>
  <c r="R23" i="24"/>
  <c r="Q29" i="24"/>
  <c r="Q32" i="24"/>
  <c r="U32" i="24"/>
  <c r="P39" i="24"/>
  <c r="U52" i="24"/>
  <c r="U50" i="24"/>
  <c r="E52" i="24"/>
  <c r="Q63" i="24"/>
  <c r="R64" i="24"/>
  <c r="E69" i="24"/>
  <c r="R69" i="24"/>
  <c r="T84" i="24"/>
  <c r="T88" i="24"/>
  <c r="U9" i="25"/>
  <c r="U14" i="25"/>
  <c r="S15" i="25"/>
  <c r="U17" i="25"/>
  <c r="U21" i="25"/>
  <c r="E23" i="25"/>
  <c r="P23" i="25"/>
  <c r="U28" i="25"/>
  <c r="U34" i="25"/>
  <c r="E39" i="25"/>
  <c r="P39" i="25"/>
  <c r="T39" i="25" s="1"/>
  <c r="R39" i="25"/>
  <c r="T50" i="25"/>
  <c r="Q58" i="25"/>
  <c r="P63" i="25"/>
  <c r="R63" i="25"/>
  <c r="E64" i="25"/>
  <c r="Q64" i="25"/>
  <c r="U64" i="25" s="1"/>
  <c r="E68" i="25"/>
  <c r="P68" i="25"/>
  <c r="R69" i="25"/>
  <c r="U87" i="25"/>
  <c r="T10" i="26"/>
  <c r="P15" i="26"/>
  <c r="T15" i="26"/>
  <c r="U28" i="26"/>
  <c r="P29" i="26"/>
  <c r="T29" i="26"/>
  <c r="U31" i="26"/>
  <c r="P32" i="26"/>
  <c r="T32" i="26"/>
  <c r="U34" i="26"/>
  <c r="U42" i="26"/>
  <c r="E52" i="26"/>
  <c r="P52" i="26"/>
  <c r="S52" i="26"/>
  <c r="E64" i="26"/>
  <c r="P64" i="26"/>
  <c r="T64" i="26"/>
  <c r="Q67" i="26"/>
  <c r="S69" i="26"/>
  <c r="U88" i="26"/>
  <c r="U10" i="27"/>
  <c r="T13" i="27"/>
  <c r="E32" i="27"/>
  <c r="S32" i="27"/>
  <c r="U34" i="27"/>
  <c r="R39" i="27"/>
  <c r="T43" i="27"/>
  <c r="T51" i="27"/>
  <c r="U57" i="27"/>
  <c r="T61" i="27"/>
  <c r="S67" i="27"/>
  <c r="U83" i="27"/>
  <c r="T83" i="27"/>
  <c r="U88" i="27"/>
  <c r="T9" i="28"/>
  <c r="U64" i="28"/>
  <c r="U36" i="28"/>
  <c r="U47" i="28"/>
  <c r="U50" i="28"/>
  <c r="T50" i="28"/>
  <c r="T61" i="28"/>
  <c r="U61" i="28"/>
  <c r="T12" i="29"/>
  <c r="U12" i="29"/>
  <c r="U44" i="29"/>
  <c r="T44" i="29"/>
  <c r="U54" i="29"/>
  <c r="T54" i="29"/>
  <c r="T32" i="31"/>
  <c r="R69" i="27"/>
  <c r="U10" i="28"/>
  <c r="U31" i="28"/>
  <c r="U34" i="28"/>
  <c r="U39" i="28"/>
  <c r="U52" i="28"/>
  <c r="T52" i="28"/>
  <c r="P52" i="28"/>
  <c r="R52" i="28"/>
  <c r="U63" i="28"/>
  <c r="T63" i="28"/>
  <c r="S67" i="28"/>
  <c r="P68" i="28"/>
  <c r="T68" i="28" s="1"/>
  <c r="S69" i="28"/>
  <c r="T34" i="29"/>
  <c r="U39" i="29"/>
  <c r="U43" i="29"/>
  <c r="P52" i="29"/>
  <c r="R52" i="29"/>
  <c r="E58" i="29"/>
  <c r="Q58" i="29"/>
  <c r="P63" i="29"/>
  <c r="R63" i="29"/>
  <c r="T66" i="29"/>
  <c r="E68" i="29"/>
  <c r="Q68" i="29"/>
  <c r="S69" i="29"/>
  <c r="T9" i="30"/>
  <c r="U10" i="30"/>
  <c r="Q15" i="30"/>
  <c r="T31" i="30"/>
  <c r="U32" i="30"/>
  <c r="T32" i="30"/>
  <c r="P32" i="30"/>
  <c r="U34" i="30"/>
  <c r="T45" i="30"/>
  <c r="T55" i="30"/>
  <c r="P63" i="30"/>
  <c r="Q64" i="30"/>
  <c r="U64" i="30" s="1"/>
  <c r="P68" i="30"/>
  <c r="Q69" i="30"/>
  <c r="U69" i="30"/>
  <c r="T86" i="30"/>
  <c r="T90" i="30"/>
  <c r="T11" i="31"/>
  <c r="P15" i="31"/>
  <c r="T15" i="31" s="1"/>
  <c r="U19" i="31"/>
  <c r="P23" i="31"/>
  <c r="R23" i="31"/>
  <c r="T25" i="31"/>
  <c r="Q29" i="31"/>
  <c r="U29" i="31" s="1"/>
  <c r="Q32" i="31"/>
  <c r="U32" i="31" s="1"/>
  <c r="T35" i="31"/>
  <c r="P39" i="31"/>
  <c r="U52" i="31"/>
  <c r="T52" i="31"/>
  <c r="U43" i="31"/>
  <c r="U47" i="31"/>
  <c r="U51" i="31"/>
  <c r="Q63" i="31"/>
  <c r="R64" i="31"/>
  <c r="Q68" i="31"/>
  <c r="Q69" i="31"/>
  <c r="U69" i="31" s="1"/>
  <c r="U86" i="31"/>
  <c r="U90" i="31"/>
  <c r="E76" i="28"/>
  <c r="E76" i="21"/>
  <c r="E76" i="19"/>
  <c r="E76" i="12"/>
  <c r="E76" i="5"/>
  <c r="E76" i="3"/>
  <c r="S92" i="30"/>
  <c r="T104" i="30"/>
  <c r="S92" i="29"/>
  <c r="T97" i="29"/>
  <c r="T105" i="29"/>
  <c r="T94" i="28"/>
  <c r="T102" i="28"/>
  <c r="M109" i="28"/>
  <c r="S109" i="28"/>
  <c r="E92" i="27"/>
  <c r="T103" i="27"/>
  <c r="U104" i="27"/>
  <c r="T105" i="27"/>
  <c r="S92" i="26"/>
  <c r="T98" i="26"/>
  <c r="U99" i="26"/>
  <c r="T100" i="26"/>
  <c r="T97" i="25"/>
  <c r="U98" i="25"/>
  <c r="T99" i="25"/>
  <c r="T110" i="25"/>
  <c r="T98" i="24"/>
  <c r="T106" i="24"/>
  <c r="M109" i="24"/>
  <c r="S109" i="24"/>
  <c r="T93" i="23"/>
  <c r="T103" i="23"/>
  <c r="L109" i="23"/>
  <c r="R109" i="23"/>
  <c r="T102" i="22"/>
  <c r="T95" i="21"/>
  <c r="T106" i="21"/>
  <c r="U106" i="21"/>
  <c r="U106" i="20"/>
  <c r="T106" i="20"/>
  <c r="M109" i="19"/>
  <c r="S109" i="19"/>
  <c r="S92" i="19"/>
  <c r="T104" i="19"/>
  <c r="U104" i="19"/>
  <c r="U95" i="17"/>
  <c r="T95" i="17"/>
  <c r="Q68" i="27"/>
  <c r="U68" i="27" s="1"/>
  <c r="S69" i="27"/>
  <c r="T10" i="28"/>
  <c r="U12" i="28"/>
  <c r="T17" i="28"/>
  <c r="T21" i="28"/>
  <c r="U26" i="28"/>
  <c r="T31" i="28"/>
  <c r="T34" i="28"/>
  <c r="Q39" i="28"/>
  <c r="T42" i="28"/>
  <c r="U43" i="28"/>
  <c r="Q52" i="28"/>
  <c r="S52" i="28"/>
  <c r="U54" i="28"/>
  <c r="P58" i="28"/>
  <c r="R58" i="28"/>
  <c r="T60" i="28"/>
  <c r="E64" i="28"/>
  <c r="P64" i="28"/>
  <c r="T64" i="28" s="1"/>
  <c r="S64" i="28"/>
  <c r="E67" i="28"/>
  <c r="P67" i="28"/>
  <c r="T67" i="28" s="1"/>
  <c r="S68" i="28"/>
  <c r="U69" i="29"/>
  <c r="E15" i="29"/>
  <c r="P15" i="29"/>
  <c r="T15" i="29" s="1"/>
  <c r="U18" i="29"/>
  <c r="E23" i="29"/>
  <c r="T26" i="29"/>
  <c r="T31" i="29"/>
  <c r="S32" i="29"/>
  <c r="E39" i="29"/>
  <c r="P39" i="29"/>
  <c r="T39" i="29" s="1"/>
  <c r="S39" i="29"/>
  <c r="U42" i="29"/>
  <c r="U52" i="29"/>
  <c r="T52" i="29"/>
  <c r="U60" i="29"/>
  <c r="U63" i="29"/>
  <c r="T63" i="29"/>
  <c r="Q63" i="29"/>
  <c r="S63" i="29"/>
  <c r="R64" i="29"/>
  <c r="U66" i="29"/>
  <c r="P67" i="29"/>
  <c r="T67" i="29"/>
  <c r="E69" i="29"/>
  <c r="P69" i="29"/>
  <c r="T69" i="29" s="1"/>
  <c r="R15" i="30"/>
  <c r="E23" i="30"/>
  <c r="P23" i="30"/>
  <c r="S23" i="30"/>
  <c r="U31" i="30"/>
  <c r="U35" i="30"/>
  <c r="T42" i="30"/>
  <c r="T48" i="30"/>
  <c r="T50" i="30"/>
  <c r="Q52" i="30"/>
  <c r="U52" i="30"/>
  <c r="U57" i="30"/>
  <c r="U66" i="30"/>
  <c r="S67" i="30"/>
  <c r="Q68" i="30"/>
  <c r="R69" i="30"/>
  <c r="U84" i="30"/>
  <c r="U88" i="30"/>
  <c r="U9" i="31"/>
  <c r="U64" i="31"/>
  <c r="T69" i="31"/>
  <c r="Q15" i="31"/>
  <c r="U15" i="31"/>
  <c r="Q23" i="31"/>
  <c r="U28" i="31"/>
  <c r="U31" i="31"/>
  <c r="U34" i="31"/>
  <c r="U39" i="31"/>
  <c r="T39" i="31"/>
  <c r="Q39" i="31"/>
  <c r="T42" i="31"/>
  <c r="E52" i="31"/>
  <c r="P52" i="31"/>
  <c r="R52" i="31"/>
  <c r="T56" i="31"/>
  <c r="U63" i="31"/>
  <c r="T63" i="31"/>
  <c r="U61" i="31"/>
  <c r="S64" i="31"/>
  <c r="U66" i="31"/>
  <c r="E76" i="31"/>
  <c r="E76" i="24"/>
  <c r="E76" i="17"/>
  <c r="E76" i="15"/>
  <c r="E76" i="8"/>
  <c r="E92" i="1"/>
  <c r="E109" i="1"/>
  <c r="T98" i="1"/>
  <c r="T106" i="1"/>
  <c r="M109" i="1"/>
  <c r="S109" i="1" s="1"/>
  <c r="T99" i="31"/>
  <c r="T107" i="31"/>
  <c r="T94" i="30"/>
  <c r="T102" i="30"/>
  <c r="T95" i="29"/>
  <c r="T103" i="29"/>
  <c r="T110" i="29"/>
  <c r="T100" i="28"/>
  <c r="S92" i="27"/>
  <c r="T99" i="27"/>
  <c r="U100" i="27"/>
  <c r="T101" i="27"/>
  <c r="T94" i="26"/>
  <c r="U95" i="26"/>
  <c r="T96" i="26"/>
  <c r="T93" i="25"/>
  <c r="U94" i="25"/>
  <c r="T95" i="25"/>
  <c r="T96" i="24"/>
  <c r="T104" i="24"/>
  <c r="T99" i="23"/>
  <c r="U100" i="23"/>
  <c r="T101" i="23"/>
  <c r="R92" i="22"/>
  <c r="T98" i="22"/>
  <c r="U99" i="22"/>
  <c r="T100" i="22"/>
  <c r="T93" i="21"/>
  <c r="T103" i="21"/>
  <c r="U105" i="21"/>
  <c r="T105" i="21"/>
  <c r="T105" i="20"/>
  <c r="U105" i="20"/>
  <c r="U103" i="19"/>
  <c r="T103" i="19"/>
  <c r="E92" i="18"/>
  <c r="U92" i="18"/>
  <c r="T94" i="17"/>
  <c r="U94" i="17"/>
  <c r="T97" i="16"/>
  <c r="U97" i="16"/>
  <c r="E29" i="29"/>
  <c r="E32" i="29"/>
  <c r="E58" i="30"/>
  <c r="R58" i="30"/>
  <c r="T60" i="30"/>
  <c r="U63" i="30"/>
  <c r="T63" i="30"/>
  <c r="E67" i="30"/>
  <c r="S52" i="31"/>
  <c r="R58" i="31"/>
  <c r="E64" i="31"/>
  <c r="E67" i="31"/>
  <c r="R67" i="31"/>
  <c r="E76" i="29"/>
  <c r="E76" i="27"/>
  <c r="E76" i="20"/>
  <c r="E76" i="13"/>
  <c r="E76" i="11"/>
  <c r="E76" i="4"/>
  <c r="T96" i="1"/>
  <c r="T104" i="1"/>
  <c r="E92" i="31"/>
  <c r="U92" i="31" s="1"/>
  <c r="T97" i="31"/>
  <c r="T105" i="31"/>
  <c r="T100" i="30"/>
  <c r="T93" i="29"/>
  <c r="T101" i="29"/>
  <c r="T98" i="28"/>
  <c r="T106" i="28"/>
  <c r="T95" i="27"/>
  <c r="U96" i="27"/>
  <c r="T97" i="27"/>
  <c r="T106" i="26"/>
  <c r="U107" i="26"/>
  <c r="T105" i="25"/>
  <c r="U106" i="25"/>
  <c r="T107" i="25"/>
  <c r="M109" i="25"/>
  <c r="S109" i="25"/>
  <c r="T94" i="24"/>
  <c r="T102" i="24"/>
  <c r="U104" i="20"/>
  <c r="T104" i="20"/>
  <c r="T107" i="18"/>
  <c r="U107" i="18"/>
  <c r="M109" i="18"/>
  <c r="S109" i="18"/>
  <c r="U93" i="17"/>
  <c r="T93" i="17"/>
  <c r="U96" i="16"/>
  <c r="T96" i="16"/>
  <c r="U15" i="30"/>
  <c r="T64" i="30"/>
  <c r="T15" i="30"/>
  <c r="R39" i="30"/>
  <c r="S58" i="30"/>
  <c r="U58" i="31"/>
  <c r="T58" i="31"/>
  <c r="S67" i="31"/>
  <c r="R68" i="31"/>
  <c r="T110" i="23"/>
  <c r="U107" i="21"/>
  <c r="T107" i="21"/>
  <c r="U94" i="20"/>
  <c r="T94" i="20"/>
  <c r="U93" i="19"/>
  <c r="T93" i="19"/>
  <c r="U105" i="19"/>
  <c r="T105" i="19"/>
  <c r="U106" i="18"/>
  <c r="T106" i="18"/>
  <c r="S92" i="17"/>
  <c r="M109" i="17"/>
  <c r="S109" i="17"/>
  <c r="E92" i="17"/>
  <c r="L109" i="16"/>
  <c r="R109" i="16" s="1"/>
  <c r="R92" i="16"/>
  <c r="T97" i="19"/>
  <c r="T98" i="18"/>
  <c r="U99" i="18"/>
  <c r="T100" i="18"/>
  <c r="T101" i="17"/>
  <c r="U102" i="17"/>
  <c r="T103" i="17"/>
  <c r="T104" i="16"/>
  <c r="U105" i="16"/>
  <c r="T106" i="16"/>
  <c r="T93" i="14"/>
  <c r="T105" i="14"/>
  <c r="T106" i="14"/>
  <c r="U107" i="14"/>
  <c r="T110" i="14"/>
  <c r="T93" i="13"/>
  <c r="U106" i="13"/>
  <c r="T107" i="13"/>
  <c r="T94" i="11"/>
  <c r="T101" i="8"/>
  <c r="U102" i="8"/>
  <c r="T103" i="8"/>
  <c r="T93" i="5"/>
  <c r="S92" i="4"/>
  <c r="T102" i="4"/>
  <c r="U103" i="4"/>
  <c r="T104" i="4"/>
  <c r="T101" i="3"/>
  <c r="U102" i="3"/>
  <c r="T103" i="3"/>
  <c r="U104" i="3"/>
  <c r="T105" i="3"/>
  <c r="U106" i="3"/>
  <c r="T107" i="3"/>
  <c r="T110" i="3"/>
  <c r="L109" i="2"/>
  <c r="R109" i="2" s="1"/>
  <c r="R92" i="2"/>
  <c r="U106" i="2"/>
  <c r="T106" i="2"/>
  <c r="T94" i="18"/>
  <c r="U95" i="18"/>
  <c r="T96" i="18"/>
  <c r="T97" i="17"/>
  <c r="U98" i="17"/>
  <c r="T99" i="17"/>
  <c r="T100" i="16"/>
  <c r="U101" i="16"/>
  <c r="T102" i="16"/>
  <c r="T94" i="15"/>
  <c r="T95" i="15"/>
  <c r="T106" i="15"/>
  <c r="T107" i="15"/>
  <c r="R92" i="14"/>
  <c r="U102" i="13"/>
  <c r="T103" i="13"/>
  <c r="T104" i="13"/>
  <c r="E92" i="11"/>
  <c r="S92" i="10"/>
  <c r="T96" i="10"/>
  <c r="T97" i="10"/>
  <c r="T104" i="10"/>
  <c r="T105" i="10"/>
  <c r="T94" i="9"/>
  <c r="T106" i="9"/>
  <c r="T97" i="8"/>
  <c r="U98" i="8"/>
  <c r="T99" i="8"/>
  <c r="L109" i="8"/>
  <c r="R109" i="8"/>
  <c r="S92" i="7"/>
  <c r="U95" i="7"/>
  <c r="T96" i="7"/>
  <c r="T97" i="7"/>
  <c r="T110" i="7"/>
  <c r="U98" i="6"/>
  <c r="T99" i="6"/>
  <c r="T100" i="6"/>
  <c r="T107" i="6"/>
  <c r="T103" i="5"/>
  <c r="U104" i="5"/>
  <c r="T105" i="5"/>
  <c r="U106" i="5"/>
  <c r="T107" i="5"/>
  <c r="T110" i="5"/>
  <c r="T98" i="4"/>
  <c r="U99" i="4"/>
  <c r="T100" i="4"/>
  <c r="T93" i="3"/>
  <c r="U94" i="3"/>
  <c r="T95" i="3"/>
  <c r="T97" i="3"/>
  <c r="U98" i="3"/>
  <c r="T99" i="3"/>
  <c r="M109" i="3"/>
  <c r="S109" i="3"/>
  <c r="T105" i="2"/>
  <c r="U105" i="2"/>
  <c r="M109" i="20"/>
  <c r="S109" i="20"/>
  <c r="U110" i="20"/>
  <c r="T110" i="19"/>
  <c r="T98" i="16"/>
  <c r="S92" i="14"/>
  <c r="T97" i="14"/>
  <c r="T98" i="14"/>
  <c r="U99" i="14"/>
  <c r="T100" i="14"/>
  <c r="T101" i="14"/>
  <c r="T102" i="14"/>
  <c r="T96" i="13"/>
  <c r="T97" i="13"/>
  <c r="U98" i="13"/>
  <c r="T99" i="13"/>
  <c r="T100" i="13"/>
  <c r="U97" i="12"/>
  <c r="T98" i="12"/>
  <c r="T99" i="12"/>
  <c r="S92" i="11"/>
  <c r="T97" i="11"/>
  <c r="T98" i="11"/>
  <c r="T105" i="11"/>
  <c r="T106" i="11"/>
  <c r="T110" i="10"/>
  <c r="T102" i="9"/>
  <c r="U103" i="9"/>
  <c r="T104" i="9"/>
  <c r="M109" i="9"/>
  <c r="S109" i="9"/>
  <c r="T95" i="8"/>
  <c r="T107" i="8"/>
  <c r="U103" i="7"/>
  <c r="T104" i="7"/>
  <c r="T105" i="7"/>
  <c r="T95" i="6"/>
  <c r="T96" i="6"/>
  <c r="T99" i="5"/>
  <c r="U100" i="5"/>
  <c r="T101" i="5"/>
  <c r="T94" i="4"/>
  <c r="U95" i="4"/>
  <c r="T96" i="4"/>
  <c r="U104" i="2"/>
  <c r="T104" i="2"/>
  <c r="E92" i="6"/>
  <c r="U92" i="6"/>
  <c r="U93" i="2"/>
  <c r="T94" i="2"/>
  <c r="T107" i="2"/>
  <c r="U107" i="2"/>
  <c r="U110" i="2"/>
  <c r="E109" i="28"/>
  <c r="U92" i="28"/>
  <c r="T92" i="28"/>
  <c r="E109" i="27"/>
  <c r="U92" i="27"/>
  <c r="T92" i="27"/>
  <c r="U92" i="1"/>
  <c r="T92" i="1"/>
  <c r="T93" i="1"/>
  <c r="T97" i="1"/>
  <c r="T101" i="1"/>
  <c r="T105" i="1"/>
  <c r="T110" i="1"/>
  <c r="T96" i="31"/>
  <c r="T100" i="31"/>
  <c r="T104" i="31"/>
  <c r="M109" i="31"/>
  <c r="S109" i="31"/>
  <c r="E92" i="30"/>
  <c r="T95" i="30"/>
  <c r="T99" i="30"/>
  <c r="T103" i="30"/>
  <c r="T107" i="30"/>
  <c r="L109" i="30"/>
  <c r="R109" i="30"/>
  <c r="T94" i="29"/>
  <c r="T98" i="29"/>
  <c r="T102" i="29"/>
  <c r="T106" i="29"/>
  <c r="T93" i="28"/>
  <c r="T97" i="28"/>
  <c r="T101" i="28"/>
  <c r="T105" i="28"/>
  <c r="U110" i="28"/>
  <c r="U93" i="27"/>
  <c r="T94" i="27"/>
  <c r="T102" i="27"/>
  <c r="L109" i="27"/>
  <c r="R109" i="27"/>
  <c r="T92" i="26"/>
  <c r="T97" i="26"/>
  <c r="T105" i="26"/>
  <c r="E109" i="26"/>
  <c r="E92" i="25"/>
  <c r="T100" i="25"/>
  <c r="U95" i="24"/>
  <c r="U97" i="24"/>
  <c r="U99" i="24"/>
  <c r="U101" i="24"/>
  <c r="U103" i="24"/>
  <c r="U105" i="24"/>
  <c r="U107" i="24"/>
  <c r="U110" i="24"/>
  <c r="U104" i="23"/>
  <c r="U95" i="22"/>
  <c r="E92" i="21"/>
  <c r="S92" i="21"/>
  <c r="M109" i="21"/>
  <c r="S109" i="21"/>
  <c r="U94" i="21"/>
  <c r="R92" i="20"/>
  <c r="L109" i="20"/>
  <c r="R109" i="20"/>
  <c r="U93" i="1"/>
  <c r="E92" i="29"/>
  <c r="U93" i="28"/>
  <c r="T110" i="26"/>
  <c r="R92" i="24"/>
  <c r="E92" i="24"/>
  <c r="T93" i="24"/>
  <c r="E92" i="20"/>
  <c r="T93" i="20"/>
  <c r="E92" i="19"/>
  <c r="T96" i="19"/>
  <c r="T95" i="1"/>
  <c r="T99" i="1"/>
  <c r="T103" i="1"/>
  <c r="T107" i="1"/>
  <c r="T94" i="31"/>
  <c r="T98" i="31"/>
  <c r="T102" i="31"/>
  <c r="T106" i="31"/>
  <c r="T93" i="30"/>
  <c r="T97" i="30"/>
  <c r="T101" i="30"/>
  <c r="T105" i="30"/>
  <c r="T110" i="30"/>
  <c r="T96" i="29"/>
  <c r="T100" i="29"/>
  <c r="T104" i="29"/>
  <c r="T95" i="28"/>
  <c r="T99" i="28"/>
  <c r="T103" i="28"/>
  <c r="T107" i="28"/>
  <c r="T98" i="27"/>
  <c r="T106" i="27"/>
  <c r="R92" i="26"/>
  <c r="T93" i="26"/>
  <c r="T101" i="26"/>
  <c r="T96" i="25"/>
  <c r="T104" i="25"/>
  <c r="E92" i="23"/>
  <c r="U94" i="23"/>
  <c r="U96" i="23"/>
  <c r="U103" i="22"/>
  <c r="U102" i="21"/>
  <c r="U101" i="20"/>
  <c r="U93" i="26"/>
  <c r="T92" i="17"/>
  <c r="E109" i="17"/>
  <c r="U92" i="17"/>
  <c r="E92" i="22"/>
  <c r="R92" i="19"/>
  <c r="T106" i="19"/>
  <c r="R92" i="18"/>
  <c r="T93" i="18"/>
  <c r="T101" i="18"/>
  <c r="U110" i="18"/>
  <c r="T96" i="17"/>
  <c r="T104" i="17"/>
  <c r="E92" i="16"/>
  <c r="M109" i="16"/>
  <c r="S109" i="16"/>
  <c r="S92" i="16"/>
  <c r="T99" i="16"/>
  <c r="T107" i="16"/>
  <c r="U110" i="16"/>
  <c r="L109" i="15"/>
  <c r="R109" i="15"/>
  <c r="R92" i="15"/>
  <c r="U104" i="15"/>
  <c r="T105" i="15"/>
  <c r="U103" i="14"/>
  <c r="T104" i="14"/>
  <c r="U101" i="12"/>
  <c r="U93" i="18"/>
  <c r="U96" i="17"/>
  <c r="T92" i="11"/>
  <c r="T98" i="23"/>
  <c r="T102" i="23"/>
  <c r="T106" i="23"/>
  <c r="T93" i="22"/>
  <c r="T97" i="22"/>
  <c r="T101" i="22"/>
  <c r="T105" i="22"/>
  <c r="T110" i="22"/>
  <c r="T96" i="21"/>
  <c r="T100" i="21"/>
  <c r="T104" i="21"/>
  <c r="T95" i="20"/>
  <c r="T99" i="20"/>
  <c r="T103" i="20"/>
  <c r="T107" i="20"/>
  <c r="T94" i="19"/>
  <c r="T98" i="19"/>
  <c r="T102" i="19"/>
  <c r="T92" i="18"/>
  <c r="T97" i="18"/>
  <c r="T105" i="18"/>
  <c r="E109" i="18"/>
  <c r="T100" i="17"/>
  <c r="T95" i="16"/>
  <c r="T103" i="16"/>
  <c r="E92" i="15"/>
  <c r="U93" i="15"/>
  <c r="U96" i="15"/>
  <c r="T97" i="15"/>
  <c r="U95" i="14"/>
  <c r="T96" i="14"/>
  <c r="E92" i="13"/>
  <c r="S92" i="13"/>
  <c r="M109" i="13"/>
  <c r="S109" i="13"/>
  <c r="U94" i="13"/>
  <c r="T95" i="13"/>
  <c r="R92" i="12"/>
  <c r="L109" i="12"/>
  <c r="R109" i="12" s="1"/>
  <c r="E92" i="12"/>
  <c r="T93" i="12"/>
  <c r="T92" i="6"/>
  <c r="E92" i="14"/>
  <c r="U101" i="13"/>
  <c r="U105" i="13"/>
  <c r="U110" i="13"/>
  <c r="S92" i="12"/>
  <c r="U96" i="12"/>
  <c r="U100" i="12"/>
  <c r="U104" i="12"/>
  <c r="T110" i="12"/>
  <c r="R92" i="11"/>
  <c r="U95" i="11"/>
  <c r="T96" i="11"/>
  <c r="U99" i="11"/>
  <c r="T100" i="11"/>
  <c r="U103" i="11"/>
  <c r="T104" i="11"/>
  <c r="U107" i="11"/>
  <c r="E92" i="10"/>
  <c r="U94" i="10"/>
  <c r="T95" i="10"/>
  <c r="U98" i="10"/>
  <c r="T99" i="10"/>
  <c r="U102" i="10"/>
  <c r="T103" i="10"/>
  <c r="U107" i="10"/>
  <c r="U107" i="9"/>
  <c r="E92" i="8"/>
  <c r="S92" i="8"/>
  <c r="M109" i="8"/>
  <c r="S109" i="8"/>
  <c r="U106" i="8"/>
  <c r="U93" i="7"/>
  <c r="E92" i="7"/>
  <c r="T93" i="7"/>
  <c r="T102" i="7"/>
  <c r="U102" i="7"/>
  <c r="S92" i="6"/>
  <c r="M109" i="6"/>
  <c r="S109" i="6" s="1"/>
  <c r="U106" i="6"/>
  <c r="U98" i="5"/>
  <c r="U101" i="4"/>
  <c r="T97" i="6"/>
  <c r="U97" i="6"/>
  <c r="T110" i="4"/>
  <c r="U110" i="4"/>
  <c r="U93" i="11"/>
  <c r="L109" i="7"/>
  <c r="R109" i="7" s="1"/>
  <c r="R92" i="7"/>
  <c r="T105" i="6"/>
  <c r="U105" i="6"/>
  <c r="E92" i="4"/>
  <c r="T93" i="4"/>
  <c r="U106" i="10"/>
  <c r="U95" i="9"/>
  <c r="U94" i="8"/>
  <c r="T94" i="7"/>
  <c r="U94" i="7"/>
  <c r="E92" i="3"/>
  <c r="T96" i="3"/>
  <c r="E92" i="9"/>
  <c r="E92" i="5"/>
  <c r="E92" i="2"/>
  <c r="T93" i="9"/>
  <c r="T97" i="9"/>
  <c r="T101" i="9"/>
  <c r="T105" i="9"/>
  <c r="T110" i="9"/>
  <c r="T96" i="8"/>
  <c r="T100" i="8"/>
  <c r="T104" i="8"/>
  <c r="U98" i="7"/>
  <c r="T99" i="7"/>
  <c r="U106" i="7"/>
  <c r="T107" i="7"/>
  <c r="R92" i="6"/>
  <c r="U93" i="6"/>
  <c r="T94" i="6"/>
  <c r="U101" i="6"/>
  <c r="T102" i="6"/>
  <c r="U110" i="6"/>
  <c r="T94" i="5"/>
  <c r="T102" i="5"/>
  <c r="L109" i="5"/>
  <c r="R109" i="5"/>
  <c r="T97" i="4"/>
  <c r="T105" i="4"/>
  <c r="T100" i="3"/>
  <c r="T95" i="2"/>
  <c r="T103" i="2"/>
  <c r="M109" i="2"/>
  <c r="S109" i="2" s="1"/>
  <c r="P32" i="3"/>
  <c r="T32" i="3" s="1"/>
  <c r="P39" i="3"/>
  <c r="T39" i="3"/>
  <c r="Q68" i="3"/>
  <c r="U68" i="3"/>
  <c r="Q52" i="4"/>
  <c r="P58" i="4"/>
  <c r="Q64" i="4"/>
  <c r="U64" i="4"/>
  <c r="Q67" i="4"/>
  <c r="P68" i="4"/>
  <c r="P52" i="5"/>
  <c r="T52" i="5"/>
  <c r="Q63" i="5"/>
  <c r="P64" i="5"/>
  <c r="T64" i="5" s="1"/>
  <c r="P67" i="5"/>
  <c r="P15" i="6"/>
  <c r="T15" i="6"/>
  <c r="P67" i="6"/>
  <c r="T67" i="6"/>
  <c r="S15" i="7"/>
  <c r="U85" i="8"/>
  <c r="T85" i="8"/>
  <c r="U90" i="8"/>
  <c r="T90" i="8"/>
  <c r="U19" i="9"/>
  <c r="T19" i="9"/>
  <c r="U26" i="9"/>
  <c r="T26" i="9"/>
  <c r="S29" i="9"/>
  <c r="Q29" i="9"/>
  <c r="U54" i="9"/>
  <c r="T54" i="9"/>
  <c r="U61" i="9"/>
  <c r="T61" i="9"/>
  <c r="U37" i="10"/>
  <c r="T37" i="10"/>
  <c r="P15" i="11"/>
  <c r="T15" i="11" s="1"/>
  <c r="P32" i="11"/>
  <c r="P52" i="1"/>
  <c r="T52" i="1"/>
  <c r="P67" i="1"/>
  <c r="Q23" i="3"/>
  <c r="P69" i="3"/>
  <c r="T69" i="3" s="1"/>
  <c r="P23" i="4"/>
  <c r="T19" i="1"/>
  <c r="T26" i="1"/>
  <c r="T36" i="1"/>
  <c r="T43" i="1"/>
  <c r="T51" i="1"/>
  <c r="T61" i="1"/>
  <c r="T66" i="1"/>
  <c r="T85" i="1"/>
  <c r="T89" i="1"/>
  <c r="T9" i="2"/>
  <c r="T13" i="2"/>
  <c r="T20" i="2"/>
  <c r="T27" i="2"/>
  <c r="T37" i="2"/>
  <c r="T44" i="2"/>
  <c r="T48" i="2"/>
  <c r="P52" i="2"/>
  <c r="T52" i="2"/>
  <c r="T55" i="2"/>
  <c r="T62" i="2"/>
  <c r="Q63" i="2"/>
  <c r="P64" i="2"/>
  <c r="T64" i="2" s="1"/>
  <c r="P67" i="2"/>
  <c r="T86" i="2"/>
  <c r="T90" i="2"/>
  <c r="T10" i="3"/>
  <c r="T14" i="3"/>
  <c r="Q15" i="3"/>
  <c r="U15" i="3" s="1"/>
  <c r="T17" i="3"/>
  <c r="T21" i="3"/>
  <c r="T28" i="3"/>
  <c r="Q29" i="3"/>
  <c r="T31" i="3"/>
  <c r="Q32" i="3"/>
  <c r="T34" i="3"/>
  <c r="T38" i="3"/>
  <c r="Q39" i="3"/>
  <c r="U39" i="3" s="1"/>
  <c r="T41" i="3"/>
  <c r="T45" i="3"/>
  <c r="T49" i="3"/>
  <c r="T56" i="3"/>
  <c r="P63" i="3"/>
  <c r="Q69" i="3"/>
  <c r="U69" i="3"/>
  <c r="T83" i="3"/>
  <c r="T87" i="3"/>
  <c r="T11" i="4"/>
  <c r="P15" i="4"/>
  <c r="T15" i="4"/>
  <c r="T18" i="4"/>
  <c r="T22" i="4"/>
  <c r="Q23" i="4"/>
  <c r="T25" i="4"/>
  <c r="P29" i="4"/>
  <c r="P32" i="4"/>
  <c r="T35" i="4"/>
  <c r="P39" i="4"/>
  <c r="T42" i="4"/>
  <c r="T46" i="4"/>
  <c r="T50" i="4"/>
  <c r="T57" i="4"/>
  <c r="Q58" i="4"/>
  <c r="T60" i="4"/>
  <c r="Q68" i="4"/>
  <c r="P69" i="4"/>
  <c r="T69" i="4"/>
  <c r="T84" i="4"/>
  <c r="T88" i="4"/>
  <c r="T12" i="5"/>
  <c r="T19" i="5"/>
  <c r="P23" i="5"/>
  <c r="T26" i="5"/>
  <c r="T36" i="5"/>
  <c r="T43" i="5"/>
  <c r="T47" i="5"/>
  <c r="T51" i="5"/>
  <c r="Q52" i="5"/>
  <c r="U52" i="5"/>
  <c r="T54" i="5"/>
  <c r="P58" i="5"/>
  <c r="T61" i="5"/>
  <c r="Q64" i="5"/>
  <c r="U64" i="5" s="1"/>
  <c r="T66" i="5"/>
  <c r="Q67" i="5"/>
  <c r="U84" i="5"/>
  <c r="U86" i="5"/>
  <c r="U31" i="6"/>
  <c r="U36" i="6"/>
  <c r="U38" i="6"/>
  <c r="U43" i="6"/>
  <c r="U45" i="6"/>
  <c r="U54" i="6"/>
  <c r="U56" i="6"/>
  <c r="P64" i="6"/>
  <c r="T64" i="6"/>
  <c r="U89" i="6"/>
  <c r="P23" i="7"/>
  <c r="U37" i="7"/>
  <c r="U42" i="7"/>
  <c r="U60" i="7"/>
  <c r="U90" i="7"/>
  <c r="U14" i="8"/>
  <c r="U37" i="9"/>
  <c r="T37" i="9"/>
  <c r="U89" i="9"/>
  <c r="T89" i="9"/>
  <c r="U9" i="10"/>
  <c r="T9" i="10"/>
  <c r="Q63" i="1"/>
  <c r="Q32" i="2"/>
  <c r="U32" i="2"/>
  <c r="P15" i="3"/>
  <c r="T15" i="3"/>
  <c r="P29" i="3"/>
  <c r="T12" i="1"/>
  <c r="S15" i="1"/>
  <c r="S29" i="1"/>
  <c r="S32" i="1"/>
  <c r="S39" i="1"/>
  <c r="T47" i="1"/>
  <c r="Q52" i="1"/>
  <c r="U52" i="1" s="1"/>
  <c r="T54" i="1"/>
  <c r="P58" i="1"/>
  <c r="Q64" i="1"/>
  <c r="U64" i="1"/>
  <c r="Q67" i="1"/>
  <c r="P68" i="1"/>
  <c r="T68" i="1" s="1"/>
  <c r="T50" i="1"/>
  <c r="T57" i="1"/>
  <c r="T60" i="1"/>
  <c r="T84" i="1"/>
  <c r="T88" i="1"/>
  <c r="T12" i="2"/>
  <c r="T19" i="2"/>
  <c r="T26" i="2"/>
  <c r="S29" i="2"/>
  <c r="T36" i="2"/>
  <c r="S39" i="2"/>
  <c r="T43" i="2"/>
  <c r="T47" i="2"/>
  <c r="T51" i="2"/>
  <c r="T54" i="2"/>
  <c r="T61" i="2"/>
  <c r="R63" i="2"/>
  <c r="T66" i="2"/>
  <c r="S69" i="2"/>
  <c r="T85" i="2"/>
  <c r="T89" i="2"/>
  <c r="T9" i="3"/>
  <c r="T13" i="3"/>
  <c r="T20" i="3"/>
  <c r="T27" i="3"/>
  <c r="T37" i="3"/>
  <c r="T44" i="3"/>
  <c r="T48" i="3"/>
  <c r="T55" i="3"/>
  <c r="S58" i="3"/>
  <c r="T62" i="3"/>
  <c r="T86" i="3"/>
  <c r="T90" i="3"/>
  <c r="T10" i="4"/>
  <c r="T14" i="4"/>
  <c r="T17" i="4"/>
  <c r="T21" i="4"/>
  <c r="T28" i="4"/>
  <c r="T31" i="4"/>
  <c r="T34" i="4"/>
  <c r="T38" i="4"/>
  <c r="T41" i="4"/>
  <c r="T45" i="4"/>
  <c r="T49" i="4"/>
  <c r="T56" i="4"/>
  <c r="T83" i="4"/>
  <c r="T87" i="4"/>
  <c r="T11" i="5"/>
  <c r="T18" i="5"/>
  <c r="T22" i="5"/>
  <c r="T25" i="5"/>
  <c r="T35" i="5"/>
  <c r="T42" i="5"/>
  <c r="T46" i="5"/>
  <c r="T50" i="5"/>
  <c r="T57" i="5"/>
  <c r="T60" i="5"/>
  <c r="P69" i="5"/>
  <c r="T69" i="5"/>
  <c r="Q69" i="5"/>
  <c r="U69" i="5"/>
  <c r="U88" i="5"/>
  <c r="U90" i="5"/>
  <c r="U10" i="6"/>
  <c r="U17" i="6"/>
  <c r="U26" i="6"/>
  <c r="U28" i="6"/>
  <c r="U47" i="6"/>
  <c r="U49" i="6"/>
  <c r="U51" i="6"/>
  <c r="Q68" i="6"/>
  <c r="U68" i="6" s="1"/>
  <c r="U9" i="7"/>
  <c r="U11" i="7"/>
  <c r="U44" i="7"/>
  <c r="U46" i="7"/>
  <c r="U55" i="7"/>
  <c r="U57" i="7"/>
  <c r="U62" i="7"/>
  <c r="Q64" i="7"/>
  <c r="U64" i="7"/>
  <c r="Q67" i="7"/>
  <c r="U67" i="7"/>
  <c r="E15" i="8"/>
  <c r="T88" i="8"/>
  <c r="U88" i="8"/>
  <c r="U55" i="10"/>
  <c r="T55" i="10"/>
  <c r="U62" i="10"/>
  <c r="T62" i="10"/>
  <c r="U86" i="10"/>
  <c r="T86" i="10"/>
  <c r="U45" i="11"/>
  <c r="T45" i="11"/>
  <c r="E68" i="5"/>
  <c r="E52" i="6"/>
  <c r="E63" i="7"/>
  <c r="U66" i="8"/>
  <c r="T66" i="8"/>
  <c r="P63" i="9"/>
  <c r="P67" i="9"/>
  <c r="T67" i="9" s="1"/>
  <c r="U44" i="10"/>
  <c r="T44" i="10"/>
  <c r="U17" i="11"/>
  <c r="T17" i="11"/>
  <c r="U34" i="11"/>
  <c r="T34" i="11"/>
  <c r="Q15" i="6"/>
  <c r="U15" i="6" s="1"/>
  <c r="Q29" i="6"/>
  <c r="Q32" i="6"/>
  <c r="U32" i="6"/>
  <c r="Q39" i="6"/>
  <c r="U39" i="6"/>
  <c r="P63" i="6"/>
  <c r="Q69" i="6"/>
  <c r="U69" i="6" s="1"/>
  <c r="P15" i="7"/>
  <c r="T15" i="7" s="1"/>
  <c r="Q23" i="7"/>
  <c r="P29" i="7"/>
  <c r="P32" i="7"/>
  <c r="T32" i="7"/>
  <c r="P39" i="7"/>
  <c r="Q58" i="7"/>
  <c r="Q68" i="7"/>
  <c r="P69" i="7"/>
  <c r="T69" i="7"/>
  <c r="E23" i="8"/>
  <c r="P63" i="8"/>
  <c r="P64" i="8"/>
  <c r="T64" i="8"/>
  <c r="Q69" i="8"/>
  <c r="U69" i="8"/>
  <c r="P23" i="9"/>
  <c r="U43" i="9"/>
  <c r="T43" i="9"/>
  <c r="P58" i="9"/>
  <c r="Q63" i="9"/>
  <c r="Q67" i="9"/>
  <c r="U67" i="9" s="1"/>
  <c r="P68" i="9"/>
  <c r="U13" i="10"/>
  <c r="T13" i="10"/>
  <c r="Q15" i="10"/>
  <c r="U15" i="10"/>
  <c r="U20" i="10"/>
  <c r="T20" i="10"/>
  <c r="U27" i="10"/>
  <c r="T27" i="10"/>
  <c r="Q29" i="10"/>
  <c r="U29" i="10"/>
  <c r="U48" i="10"/>
  <c r="T48" i="10"/>
  <c r="E63" i="10"/>
  <c r="P63" i="10"/>
  <c r="U90" i="10"/>
  <c r="T90" i="10"/>
  <c r="U21" i="11"/>
  <c r="T21" i="11"/>
  <c r="Q23" i="11"/>
  <c r="U28" i="11"/>
  <c r="T28" i="11"/>
  <c r="U38" i="11"/>
  <c r="T38" i="11"/>
  <c r="U49" i="11"/>
  <c r="T49" i="11"/>
  <c r="U56" i="11"/>
  <c r="T56" i="11"/>
  <c r="Q58" i="11"/>
  <c r="P29" i="8"/>
  <c r="P52" i="8"/>
  <c r="T52" i="8" s="1"/>
  <c r="Q63" i="8"/>
  <c r="Q64" i="8"/>
  <c r="U64" i="8"/>
  <c r="P68" i="8"/>
  <c r="T68" i="8"/>
  <c r="Q23" i="9"/>
  <c r="P39" i="9"/>
  <c r="T39" i="9" s="1"/>
  <c r="U47" i="9"/>
  <c r="T47" i="9"/>
  <c r="U51" i="9"/>
  <c r="T51" i="9"/>
  <c r="Q58" i="9"/>
  <c r="P64" i="9"/>
  <c r="T64" i="9"/>
  <c r="Q68" i="9"/>
  <c r="P69" i="9"/>
  <c r="T69" i="9" s="1"/>
  <c r="Q52" i="10"/>
  <c r="U52" i="10" s="1"/>
  <c r="P68" i="10"/>
  <c r="T68" i="10"/>
  <c r="U10" i="11"/>
  <c r="T10" i="11"/>
  <c r="P29" i="11"/>
  <c r="P39" i="11"/>
  <c r="E58" i="8"/>
  <c r="P67" i="8"/>
  <c r="T67" i="8"/>
  <c r="Q68" i="8"/>
  <c r="U68" i="8"/>
  <c r="U84" i="8"/>
  <c r="T89" i="8"/>
  <c r="U36" i="9"/>
  <c r="T36" i="9"/>
  <c r="T44" i="9"/>
  <c r="E52" i="9"/>
  <c r="P52" i="9"/>
  <c r="T52" i="9"/>
  <c r="U66" i="9"/>
  <c r="T66" i="9"/>
  <c r="U85" i="9"/>
  <c r="T85" i="9"/>
  <c r="U14" i="11"/>
  <c r="T14" i="11"/>
  <c r="U31" i="11"/>
  <c r="T31" i="11"/>
  <c r="U41" i="11"/>
  <c r="T41" i="11"/>
  <c r="Q68" i="11"/>
  <c r="P69" i="11"/>
  <c r="T69" i="11" s="1"/>
  <c r="P23" i="12"/>
  <c r="Q52" i="12"/>
  <c r="U52" i="12"/>
  <c r="P58" i="12"/>
  <c r="Q64" i="12"/>
  <c r="U64" i="12" s="1"/>
  <c r="Q67" i="12"/>
  <c r="U67" i="12" s="1"/>
  <c r="P68" i="12"/>
  <c r="P52" i="13"/>
  <c r="T52" i="13"/>
  <c r="Q63" i="13"/>
  <c r="P64" i="13"/>
  <c r="T64" i="13" s="1"/>
  <c r="P67" i="13"/>
  <c r="Q15" i="14"/>
  <c r="U15" i="14"/>
  <c r="P23" i="14"/>
  <c r="P32" i="14"/>
  <c r="T32" i="14" s="1"/>
  <c r="P39" i="14"/>
  <c r="T39" i="14" s="1"/>
  <c r="P63" i="14"/>
  <c r="P68" i="14"/>
  <c r="P69" i="14"/>
  <c r="T69" i="14"/>
  <c r="R15" i="10"/>
  <c r="S23" i="10"/>
  <c r="R29" i="10"/>
  <c r="R32" i="10"/>
  <c r="R39" i="10"/>
  <c r="S58" i="10"/>
  <c r="S68" i="10"/>
  <c r="R69" i="10"/>
  <c r="R23" i="11"/>
  <c r="S52" i="11"/>
  <c r="R58" i="11"/>
  <c r="S64" i="11"/>
  <c r="S67" i="11"/>
  <c r="R68" i="11"/>
  <c r="T83" i="11"/>
  <c r="T87" i="11"/>
  <c r="T11" i="12"/>
  <c r="T18" i="12"/>
  <c r="T22" i="12"/>
  <c r="T25" i="12"/>
  <c r="T35" i="12"/>
  <c r="T42" i="12"/>
  <c r="T46" i="12"/>
  <c r="T50" i="12"/>
  <c r="R52" i="12"/>
  <c r="T57" i="12"/>
  <c r="T60" i="12"/>
  <c r="S63" i="12"/>
  <c r="R64" i="12"/>
  <c r="R67" i="12"/>
  <c r="T84" i="12"/>
  <c r="T88" i="12"/>
  <c r="T12" i="13"/>
  <c r="S15" i="13"/>
  <c r="T19" i="13"/>
  <c r="T26" i="13"/>
  <c r="S29" i="13"/>
  <c r="S32" i="13"/>
  <c r="T36" i="13"/>
  <c r="S39" i="13"/>
  <c r="T43" i="13"/>
  <c r="T47" i="13"/>
  <c r="T51" i="13"/>
  <c r="T54" i="13"/>
  <c r="T61" i="13"/>
  <c r="R63" i="13"/>
  <c r="T66" i="13"/>
  <c r="S69" i="13"/>
  <c r="T85" i="13"/>
  <c r="T89" i="13"/>
  <c r="T9" i="14"/>
  <c r="T13" i="14"/>
  <c r="R15" i="14"/>
  <c r="U20" i="14"/>
  <c r="T22" i="14"/>
  <c r="Q23" i="14"/>
  <c r="T60" i="14"/>
  <c r="Q63" i="14"/>
  <c r="S64" i="14"/>
  <c r="P67" i="14"/>
  <c r="Q68" i="14"/>
  <c r="U84" i="14"/>
  <c r="P29" i="14"/>
  <c r="Q58" i="14"/>
  <c r="U90" i="14"/>
  <c r="T90" i="14"/>
  <c r="T10" i="15"/>
  <c r="T14" i="15"/>
  <c r="T17" i="15"/>
  <c r="T21" i="15"/>
  <c r="R23" i="15"/>
  <c r="T28" i="15"/>
  <c r="T31" i="15"/>
  <c r="T34" i="15"/>
  <c r="T38" i="15"/>
  <c r="T41" i="15"/>
  <c r="T45" i="15"/>
  <c r="T49" i="15"/>
  <c r="S52" i="15"/>
  <c r="T56" i="15"/>
  <c r="R58" i="15"/>
  <c r="S64" i="15"/>
  <c r="S67" i="15"/>
  <c r="R68" i="15"/>
  <c r="T83" i="15"/>
  <c r="T87" i="15"/>
  <c r="T11" i="16"/>
  <c r="T18" i="16"/>
  <c r="T22" i="16"/>
  <c r="T25" i="16"/>
  <c r="T35" i="16"/>
  <c r="T42" i="16"/>
  <c r="T46" i="16"/>
  <c r="U50" i="16"/>
  <c r="P52" i="16"/>
  <c r="T52" i="16"/>
  <c r="T54" i="16"/>
  <c r="U57" i="16"/>
  <c r="U60" i="16"/>
  <c r="T62" i="16"/>
  <c r="Q63" i="16"/>
  <c r="E68" i="16"/>
  <c r="T10" i="17"/>
  <c r="T13" i="17"/>
  <c r="U21" i="17"/>
  <c r="U28" i="17"/>
  <c r="R29" i="17"/>
  <c r="U38" i="17"/>
  <c r="R39" i="17"/>
  <c r="U43" i="17"/>
  <c r="T48" i="17"/>
  <c r="U51" i="17"/>
  <c r="U54" i="17"/>
  <c r="U61" i="17"/>
  <c r="Q64" i="17"/>
  <c r="U64" i="17" s="1"/>
  <c r="R15" i="15"/>
  <c r="S23" i="15"/>
  <c r="R29" i="15"/>
  <c r="R32" i="15"/>
  <c r="R39" i="15"/>
  <c r="S58" i="15"/>
  <c r="P64" i="15"/>
  <c r="T64" i="15" s="1"/>
  <c r="P67" i="15"/>
  <c r="S68" i="15"/>
  <c r="R69" i="15"/>
  <c r="R23" i="16"/>
  <c r="Q52" i="16"/>
  <c r="U52" i="16" s="1"/>
  <c r="E58" i="16"/>
  <c r="R63" i="16"/>
  <c r="P67" i="16"/>
  <c r="T67" i="16" s="1"/>
  <c r="Q68" i="16"/>
  <c r="P23" i="17"/>
  <c r="Q23" i="17"/>
  <c r="E52" i="17"/>
  <c r="U62" i="17"/>
  <c r="T62" i="17"/>
  <c r="T12" i="15"/>
  <c r="T26" i="15"/>
  <c r="T66" i="15"/>
  <c r="T51" i="16"/>
  <c r="Q15" i="17"/>
  <c r="U15" i="17" s="1"/>
  <c r="Q32" i="17"/>
  <c r="U32" i="17" s="1"/>
  <c r="P63" i="17"/>
  <c r="P64" i="16"/>
  <c r="T64" i="16"/>
  <c r="U19" i="17"/>
  <c r="U26" i="17"/>
  <c r="Q29" i="17"/>
  <c r="U36" i="17"/>
  <c r="Q39" i="17"/>
  <c r="U39" i="17" s="1"/>
  <c r="Q63" i="17"/>
  <c r="P64" i="17"/>
  <c r="T64" i="17"/>
  <c r="S68" i="17"/>
  <c r="R69" i="17"/>
  <c r="U83" i="17"/>
  <c r="T86" i="17"/>
  <c r="T90" i="17"/>
  <c r="T10" i="18"/>
  <c r="T14" i="18"/>
  <c r="Q15" i="18"/>
  <c r="U15" i="18"/>
  <c r="T17" i="18"/>
  <c r="T21" i="18"/>
  <c r="Q29" i="18"/>
  <c r="T31" i="18"/>
  <c r="Q32" i="18"/>
  <c r="U32" i="18"/>
  <c r="T34" i="18"/>
  <c r="T38" i="18"/>
  <c r="Q39" i="18"/>
  <c r="T41" i="18"/>
  <c r="T45" i="18"/>
  <c r="T49" i="18"/>
  <c r="T56" i="18"/>
  <c r="P63" i="18"/>
  <c r="S64" i="18"/>
  <c r="Q69" i="18"/>
  <c r="U69" i="18" s="1"/>
  <c r="P15" i="19"/>
  <c r="T15" i="19" s="1"/>
  <c r="Q23" i="19"/>
  <c r="P29" i="19"/>
  <c r="P32" i="19"/>
  <c r="P39" i="19"/>
  <c r="T39" i="19"/>
  <c r="Q58" i="19"/>
  <c r="Q68" i="19"/>
  <c r="U68" i="19" s="1"/>
  <c r="P69" i="19"/>
  <c r="T69" i="19" s="1"/>
  <c r="P23" i="20"/>
  <c r="Q52" i="20"/>
  <c r="P58" i="20"/>
  <c r="Q64" i="20"/>
  <c r="U64" i="20"/>
  <c r="Q67" i="20"/>
  <c r="P68" i="20"/>
  <c r="P52" i="21"/>
  <c r="T52" i="21"/>
  <c r="P63" i="21"/>
  <c r="P68" i="21"/>
  <c r="P69" i="21"/>
  <c r="T69" i="21"/>
  <c r="T83" i="21"/>
  <c r="U86" i="21"/>
  <c r="T88" i="21"/>
  <c r="Q23" i="22"/>
  <c r="P29" i="22"/>
  <c r="P32" i="22"/>
  <c r="T32" i="22" s="1"/>
  <c r="U41" i="22"/>
  <c r="T41" i="22"/>
  <c r="T50" i="22"/>
  <c r="U56" i="22"/>
  <c r="T56" i="22"/>
  <c r="P58" i="22"/>
  <c r="U88" i="22"/>
  <c r="T88" i="22"/>
  <c r="S69" i="17"/>
  <c r="T89" i="17"/>
  <c r="T9" i="18"/>
  <c r="T13" i="18"/>
  <c r="R15" i="18"/>
  <c r="T20" i="18"/>
  <c r="S23" i="18"/>
  <c r="T27" i="18"/>
  <c r="R29" i="18"/>
  <c r="R32" i="18"/>
  <c r="T37" i="18"/>
  <c r="R39" i="18"/>
  <c r="T44" i="18"/>
  <c r="T48" i="18"/>
  <c r="T55" i="18"/>
  <c r="S58" i="18"/>
  <c r="T62" i="18"/>
  <c r="S68" i="18"/>
  <c r="R69" i="18"/>
  <c r="T86" i="18"/>
  <c r="T90" i="18"/>
  <c r="T10" i="19"/>
  <c r="T14" i="19"/>
  <c r="T17" i="19"/>
  <c r="T21" i="19"/>
  <c r="R23" i="19"/>
  <c r="T28" i="19"/>
  <c r="T31" i="19"/>
  <c r="T34" i="19"/>
  <c r="T38" i="19"/>
  <c r="T41" i="19"/>
  <c r="T45" i="19"/>
  <c r="T49" i="19"/>
  <c r="S52" i="19"/>
  <c r="T56" i="19"/>
  <c r="R58" i="19"/>
  <c r="S64" i="19"/>
  <c r="S67" i="19"/>
  <c r="R68" i="19"/>
  <c r="T83" i="19"/>
  <c r="T87" i="19"/>
  <c r="T11" i="20"/>
  <c r="T18" i="20"/>
  <c r="T22" i="20"/>
  <c r="T25" i="20"/>
  <c r="T35" i="20"/>
  <c r="T42" i="20"/>
  <c r="T46" i="20"/>
  <c r="T50" i="20"/>
  <c r="R52" i="20"/>
  <c r="T57" i="20"/>
  <c r="T60" i="20"/>
  <c r="S63" i="20"/>
  <c r="R64" i="20"/>
  <c r="R67" i="20"/>
  <c r="T84" i="20"/>
  <c r="T88" i="20"/>
  <c r="T12" i="21"/>
  <c r="S15" i="21"/>
  <c r="T19" i="21"/>
  <c r="T26" i="21"/>
  <c r="S29" i="21"/>
  <c r="S32" i="21"/>
  <c r="T36" i="21"/>
  <c r="S39" i="21"/>
  <c r="T43" i="21"/>
  <c r="T47" i="21"/>
  <c r="T51" i="21"/>
  <c r="T54" i="21"/>
  <c r="T60" i="21"/>
  <c r="Q63" i="21"/>
  <c r="P67" i="21"/>
  <c r="T67" i="21"/>
  <c r="Q68" i="21"/>
  <c r="T11" i="22"/>
  <c r="U14" i="22"/>
  <c r="U17" i="22"/>
  <c r="T19" i="22"/>
  <c r="T22" i="22"/>
  <c r="T26" i="22"/>
  <c r="Q29" i="22"/>
  <c r="Q32" i="22"/>
  <c r="U32" i="22"/>
  <c r="T35" i="22"/>
  <c r="U38" i="22"/>
  <c r="U45" i="22"/>
  <c r="T45" i="22"/>
  <c r="P52" i="22"/>
  <c r="T52" i="22"/>
  <c r="Q52" i="22"/>
  <c r="U52" i="22"/>
  <c r="Q58" i="22"/>
  <c r="U84" i="22"/>
  <c r="T84" i="22"/>
  <c r="U12" i="23"/>
  <c r="T12" i="23"/>
  <c r="U26" i="23"/>
  <c r="T26" i="23"/>
  <c r="Q58" i="21"/>
  <c r="E15" i="22"/>
  <c r="E39" i="22"/>
  <c r="U49" i="22"/>
  <c r="T49" i="22"/>
  <c r="U60" i="22"/>
  <c r="T60" i="22"/>
  <c r="U19" i="23"/>
  <c r="T19" i="23"/>
  <c r="Q23" i="23"/>
  <c r="P23" i="22"/>
  <c r="P68" i="22"/>
  <c r="T68" i="22" s="1"/>
  <c r="S63" i="22"/>
  <c r="R64" i="22"/>
  <c r="R67" i="22"/>
  <c r="P69" i="22"/>
  <c r="T69" i="22"/>
  <c r="S15" i="23"/>
  <c r="P23" i="23"/>
  <c r="S29" i="23"/>
  <c r="S32" i="23"/>
  <c r="T36" i="23"/>
  <c r="S39" i="23"/>
  <c r="T43" i="23"/>
  <c r="T47" i="23"/>
  <c r="T51" i="23"/>
  <c r="Q52" i="23"/>
  <c r="U52" i="23" s="1"/>
  <c r="T54" i="23"/>
  <c r="P58" i="23"/>
  <c r="T61" i="23"/>
  <c r="R63" i="23"/>
  <c r="Q64" i="23"/>
  <c r="U64" i="23" s="1"/>
  <c r="T66" i="23"/>
  <c r="Q67" i="23"/>
  <c r="P68" i="23"/>
  <c r="T68" i="23" s="1"/>
  <c r="S69" i="23"/>
  <c r="T85" i="23"/>
  <c r="T89" i="23"/>
  <c r="T9" i="24"/>
  <c r="T13" i="24"/>
  <c r="R15" i="24"/>
  <c r="T20" i="24"/>
  <c r="S23" i="24"/>
  <c r="T27" i="24"/>
  <c r="R29" i="24"/>
  <c r="R32" i="24"/>
  <c r="T37" i="24"/>
  <c r="R39" i="24"/>
  <c r="T44" i="24"/>
  <c r="T48" i="24"/>
  <c r="P52" i="24"/>
  <c r="T52" i="24" s="1"/>
  <c r="T55" i="24"/>
  <c r="S58" i="24"/>
  <c r="T62" i="24"/>
  <c r="P64" i="24"/>
  <c r="T64" i="24"/>
  <c r="Q64" i="24"/>
  <c r="U64" i="24"/>
  <c r="S67" i="24"/>
  <c r="T83" i="24"/>
  <c r="U83" i="24"/>
  <c r="T87" i="24"/>
  <c r="U87" i="24"/>
  <c r="T83" i="22"/>
  <c r="T87" i="22"/>
  <c r="T11" i="23"/>
  <c r="T18" i="23"/>
  <c r="T22" i="23"/>
  <c r="T25" i="23"/>
  <c r="T35" i="23"/>
  <c r="T42" i="23"/>
  <c r="T46" i="23"/>
  <c r="T50" i="23"/>
  <c r="R52" i="23"/>
  <c r="T57" i="23"/>
  <c r="T60" i="23"/>
  <c r="S63" i="23"/>
  <c r="R64" i="23"/>
  <c r="R67" i="23"/>
  <c r="T84" i="23"/>
  <c r="T88" i="23"/>
  <c r="T12" i="24"/>
  <c r="S15" i="24"/>
  <c r="T19" i="24"/>
  <c r="T26" i="24"/>
  <c r="S29" i="24"/>
  <c r="S32" i="24"/>
  <c r="S39" i="24"/>
  <c r="T43" i="24"/>
  <c r="T47" i="24"/>
  <c r="T51" i="24"/>
  <c r="T54" i="24"/>
  <c r="R63" i="24"/>
  <c r="R68" i="24"/>
  <c r="P68" i="24"/>
  <c r="T68" i="24"/>
  <c r="P67" i="24"/>
  <c r="T67" i="24"/>
  <c r="Q68" i="24"/>
  <c r="U68" i="24"/>
  <c r="P69" i="24"/>
  <c r="T69" i="24" s="1"/>
  <c r="U11" i="25"/>
  <c r="U18" i="25"/>
  <c r="U22" i="25"/>
  <c r="R23" i="25"/>
  <c r="U25" i="25"/>
  <c r="U35" i="25"/>
  <c r="U42" i="25"/>
  <c r="U46" i="25"/>
  <c r="U50" i="25"/>
  <c r="S52" i="25"/>
  <c r="U57" i="25"/>
  <c r="R58" i="25"/>
  <c r="U60" i="25"/>
  <c r="S64" i="25"/>
  <c r="S67" i="25"/>
  <c r="R68" i="25"/>
  <c r="U84" i="25"/>
  <c r="U88" i="25"/>
  <c r="U12" i="26"/>
  <c r="U19" i="26"/>
  <c r="U26" i="26"/>
  <c r="U36" i="26"/>
  <c r="U43" i="26"/>
  <c r="U47" i="26"/>
  <c r="U51" i="26"/>
  <c r="R52" i="26"/>
  <c r="U54" i="26"/>
  <c r="U61" i="26"/>
  <c r="S63" i="26"/>
  <c r="R64" i="26"/>
  <c r="U66" i="26"/>
  <c r="R67" i="26"/>
  <c r="U85" i="26"/>
  <c r="U89" i="26"/>
  <c r="U9" i="27"/>
  <c r="U13" i="27"/>
  <c r="S15" i="27"/>
  <c r="U20" i="27"/>
  <c r="U27" i="27"/>
  <c r="S29" i="27"/>
  <c r="U37" i="27"/>
  <c r="U44" i="27"/>
  <c r="E58" i="27"/>
  <c r="E64" i="27"/>
  <c r="P64" i="27"/>
  <c r="T64" i="27" s="1"/>
  <c r="T66" i="27"/>
  <c r="U66" i="27"/>
  <c r="P52" i="25"/>
  <c r="T52" i="25"/>
  <c r="Q63" i="25"/>
  <c r="P64" i="25"/>
  <c r="T64" i="25" s="1"/>
  <c r="P67" i="25"/>
  <c r="Q15" i="26"/>
  <c r="U15" i="26" s="1"/>
  <c r="Q29" i="26"/>
  <c r="U29" i="26"/>
  <c r="Q32" i="26"/>
  <c r="U32" i="26"/>
  <c r="Q39" i="26"/>
  <c r="P63" i="26"/>
  <c r="Q69" i="26"/>
  <c r="U69" i="26" s="1"/>
  <c r="P15" i="27"/>
  <c r="T15" i="27"/>
  <c r="Q23" i="27"/>
  <c r="P29" i="27"/>
  <c r="P67" i="27"/>
  <c r="T12" i="25"/>
  <c r="T19" i="25"/>
  <c r="T26" i="25"/>
  <c r="T36" i="25"/>
  <c r="T43" i="25"/>
  <c r="T47" i="25"/>
  <c r="T51" i="25"/>
  <c r="T54" i="25"/>
  <c r="T61" i="25"/>
  <c r="T66" i="25"/>
  <c r="T85" i="25"/>
  <c r="T89" i="25"/>
  <c r="T9" i="26"/>
  <c r="T13" i="26"/>
  <c r="T20" i="26"/>
  <c r="T27" i="26"/>
  <c r="T37" i="26"/>
  <c r="T44" i="26"/>
  <c r="T48" i="26"/>
  <c r="T55" i="26"/>
  <c r="T62" i="26"/>
  <c r="T86" i="26"/>
  <c r="T90" i="26"/>
  <c r="T10" i="27"/>
  <c r="T14" i="27"/>
  <c r="T17" i="27"/>
  <c r="T21" i="27"/>
  <c r="T28" i="27"/>
  <c r="T31" i="27"/>
  <c r="R32" i="27"/>
  <c r="P63" i="27"/>
  <c r="U35" i="27"/>
  <c r="U42" i="27"/>
  <c r="T47" i="27"/>
  <c r="U50" i="27"/>
  <c r="P52" i="27"/>
  <c r="T52" i="27"/>
  <c r="T54" i="27"/>
  <c r="Q63" i="27"/>
  <c r="U85" i="27"/>
  <c r="U89" i="27"/>
  <c r="U9" i="28"/>
  <c r="U13" i="28"/>
  <c r="S15" i="28"/>
  <c r="U20" i="28"/>
  <c r="U27" i="28"/>
  <c r="S29" i="28"/>
  <c r="S32" i="28"/>
  <c r="U37" i="28"/>
  <c r="S39" i="28"/>
  <c r="U44" i="28"/>
  <c r="U48" i="28"/>
  <c r="U55" i="28"/>
  <c r="U62" i="28"/>
  <c r="R63" i="28"/>
  <c r="U84" i="28"/>
  <c r="U10" i="29"/>
  <c r="Q69" i="27"/>
  <c r="U69" i="27" s="1"/>
  <c r="P15" i="28"/>
  <c r="T15" i="28"/>
  <c r="Q23" i="28"/>
  <c r="P29" i="28"/>
  <c r="P32" i="28"/>
  <c r="T32" i="28" s="1"/>
  <c r="P39" i="28"/>
  <c r="T39" i="28" s="1"/>
  <c r="Q58" i="28"/>
  <c r="Q68" i="28"/>
  <c r="U68" i="28" s="1"/>
  <c r="P69" i="28"/>
  <c r="T69" i="28" s="1"/>
  <c r="Q69" i="28"/>
  <c r="U69" i="28"/>
  <c r="T87" i="28"/>
  <c r="U90" i="28"/>
  <c r="Q15" i="29"/>
  <c r="U15" i="29" s="1"/>
  <c r="U14" i="29"/>
  <c r="R15" i="29"/>
  <c r="U17" i="29"/>
  <c r="U21" i="29"/>
  <c r="S23" i="29"/>
  <c r="U28" i="29"/>
  <c r="R29" i="29"/>
  <c r="U31" i="29"/>
  <c r="R32" i="29"/>
  <c r="U34" i="29"/>
  <c r="U38" i="29"/>
  <c r="R39" i="29"/>
  <c r="U41" i="29"/>
  <c r="U45" i="29"/>
  <c r="U49" i="29"/>
  <c r="U56" i="29"/>
  <c r="S58" i="29"/>
  <c r="P64" i="29"/>
  <c r="T64" i="29" s="1"/>
  <c r="S68" i="29"/>
  <c r="R69" i="29"/>
  <c r="U83" i="29"/>
  <c r="U87" i="29"/>
  <c r="U11" i="30"/>
  <c r="U18" i="30"/>
  <c r="U22" i="30"/>
  <c r="R23" i="30"/>
  <c r="P29" i="30"/>
  <c r="Q29" i="30"/>
  <c r="S32" i="30"/>
  <c r="S39" i="30"/>
  <c r="E52" i="30"/>
  <c r="P52" i="30"/>
  <c r="T52" i="30" s="1"/>
  <c r="U54" i="30"/>
  <c r="T54" i="30"/>
  <c r="P23" i="29"/>
  <c r="Q52" i="29"/>
  <c r="P58" i="29"/>
  <c r="Q64" i="29"/>
  <c r="U64" i="29"/>
  <c r="Q67" i="29"/>
  <c r="U67" i="29" s="1"/>
  <c r="P68" i="29"/>
  <c r="T18" i="29"/>
  <c r="T22" i="29"/>
  <c r="T25" i="29"/>
  <c r="T35" i="29"/>
  <c r="T42" i="29"/>
  <c r="T46" i="29"/>
  <c r="T50" i="29"/>
  <c r="T57" i="29"/>
  <c r="T60" i="29"/>
  <c r="T84" i="29"/>
  <c r="T88" i="29"/>
  <c r="T12" i="30"/>
  <c r="T19" i="30"/>
  <c r="U25" i="30"/>
  <c r="T27" i="30"/>
  <c r="T36" i="30"/>
  <c r="T43" i="30"/>
  <c r="U46" i="30"/>
  <c r="U61" i="30"/>
  <c r="T61" i="30"/>
  <c r="U47" i="30"/>
  <c r="T47" i="30"/>
  <c r="U51" i="30"/>
  <c r="T51" i="30"/>
  <c r="R63" i="30"/>
  <c r="T66" i="30"/>
  <c r="S69" i="30"/>
  <c r="T85" i="30"/>
  <c r="T89" i="30"/>
  <c r="T9" i="31"/>
  <c r="T13" i="31"/>
  <c r="R15" i="31"/>
  <c r="T20" i="31"/>
  <c r="S23" i="31"/>
  <c r="T27" i="31"/>
  <c r="R29" i="31"/>
  <c r="R32" i="31"/>
  <c r="T37" i="31"/>
  <c r="R39" i="31"/>
  <c r="T44" i="31"/>
  <c r="T48" i="31"/>
  <c r="T55" i="31"/>
  <c r="S58" i="31"/>
  <c r="T62" i="31"/>
  <c r="S68" i="31"/>
  <c r="R69" i="31"/>
  <c r="U83" i="31"/>
  <c r="U87" i="31"/>
  <c r="R64" i="30"/>
  <c r="R67" i="30"/>
  <c r="S15" i="31"/>
  <c r="S29" i="31"/>
  <c r="S32" i="31"/>
  <c r="S39" i="31"/>
  <c r="R63" i="31"/>
  <c r="S69" i="31"/>
  <c r="T92" i="31"/>
  <c r="E109" i="31"/>
  <c r="U58" i="11"/>
  <c r="E109" i="6"/>
  <c r="U58" i="8"/>
  <c r="T58" i="8"/>
  <c r="U67" i="31"/>
  <c r="T67" i="31"/>
  <c r="U67" i="30"/>
  <c r="U23" i="29"/>
  <c r="T23" i="29"/>
  <c r="U67" i="28"/>
  <c r="U58" i="29"/>
  <c r="T58" i="29"/>
  <c r="U68" i="25"/>
  <c r="T68" i="25"/>
  <c r="U32" i="23"/>
  <c r="T32" i="23"/>
  <c r="U58" i="21"/>
  <c r="T58" i="21"/>
  <c r="U23" i="20"/>
  <c r="T23" i="20"/>
  <c r="U23" i="7"/>
  <c r="T23" i="7"/>
  <c r="U23" i="4"/>
  <c r="T23" i="4"/>
  <c r="U58" i="12"/>
  <c r="T58" i="12"/>
  <c r="U23" i="12"/>
  <c r="T23" i="12"/>
  <c r="U58" i="1"/>
  <c r="T58" i="1"/>
  <c r="U58" i="7"/>
  <c r="T58" i="7"/>
  <c r="U58" i="4"/>
  <c r="T58" i="4"/>
  <c r="U58" i="27"/>
  <c r="T58" i="27"/>
  <c r="U68" i="16"/>
  <c r="T68" i="16"/>
  <c r="U68" i="5"/>
  <c r="U58" i="30"/>
  <c r="T58" i="30"/>
  <c r="U23" i="25"/>
  <c r="T23" i="25"/>
  <c r="U67" i="23"/>
  <c r="T67" i="23"/>
  <c r="U67" i="27"/>
  <c r="T67" i="27"/>
  <c r="U68" i="21"/>
  <c r="T68" i="21"/>
  <c r="U58" i="13"/>
  <c r="T58" i="13"/>
  <c r="U23" i="14"/>
  <c r="T23" i="14"/>
  <c r="U68" i="4"/>
  <c r="T68" i="4"/>
  <c r="U32" i="15"/>
  <c r="T32" i="15"/>
  <c r="U67" i="14"/>
  <c r="T67" i="14"/>
  <c r="U23" i="13"/>
  <c r="T23" i="13"/>
  <c r="U68" i="12"/>
  <c r="T68" i="12"/>
  <c r="U32" i="11"/>
  <c r="T32" i="11"/>
  <c r="U23" i="8"/>
  <c r="T23" i="8"/>
  <c r="U32" i="29"/>
  <c r="T32" i="29"/>
  <c r="U32" i="27"/>
  <c r="T32" i="27"/>
  <c r="U23" i="24"/>
  <c r="T23" i="24"/>
  <c r="U68" i="23"/>
  <c r="U29" i="25"/>
  <c r="T29" i="25"/>
  <c r="U23" i="23"/>
  <c r="T23" i="23"/>
  <c r="U32" i="19"/>
  <c r="T32" i="19"/>
  <c r="U29" i="12"/>
  <c r="T29" i="12"/>
  <c r="U58" i="5"/>
  <c r="T58" i="5"/>
  <c r="U32" i="3"/>
  <c r="U58" i="16"/>
  <c r="T58" i="16"/>
  <c r="U29" i="29"/>
  <c r="T29" i="29"/>
  <c r="U23" i="30"/>
  <c r="T23" i="30"/>
  <c r="U68" i="29"/>
  <c r="T68" i="29"/>
  <c r="U58" i="23"/>
  <c r="T58" i="23"/>
  <c r="U68" i="22"/>
  <c r="U68" i="15"/>
  <c r="T68" i="15"/>
  <c r="U68" i="14"/>
  <c r="T68" i="14"/>
  <c r="U67" i="13"/>
  <c r="T67" i="13"/>
  <c r="U29" i="19"/>
  <c r="T29" i="19"/>
  <c r="U67" i="15"/>
  <c r="T67" i="15"/>
  <c r="U29" i="15"/>
  <c r="T29" i="15"/>
  <c r="U29" i="11"/>
  <c r="T29" i="11"/>
  <c r="U68" i="9"/>
  <c r="T68" i="9"/>
  <c r="U68" i="7"/>
  <c r="T68" i="7"/>
  <c r="U67" i="5"/>
  <c r="T67" i="5"/>
  <c r="U29" i="3"/>
  <c r="T29" i="3"/>
  <c r="U92" i="2"/>
  <c r="T92" i="2"/>
  <c r="E109" i="2"/>
  <c r="T92" i="3"/>
  <c r="E109" i="3"/>
  <c r="U92" i="3"/>
  <c r="T92" i="14"/>
  <c r="U92" i="14"/>
  <c r="E109" i="14"/>
  <c r="T109" i="14" s="1"/>
  <c r="E109" i="13"/>
  <c r="T92" i="13"/>
  <c r="U92" i="13"/>
  <c r="U109" i="17"/>
  <c r="T109" i="17"/>
  <c r="T92" i="23"/>
  <c r="E109" i="23"/>
  <c r="U92" i="23"/>
  <c r="E109" i="20"/>
  <c r="U92" i="20"/>
  <c r="T92" i="20"/>
  <c r="T92" i="30"/>
  <c r="E109" i="30"/>
  <c r="T109" i="30" s="1"/>
  <c r="U92" i="30"/>
  <c r="U109" i="27"/>
  <c r="T109" i="27"/>
  <c r="E109" i="5"/>
  <c r="T109" i="5" s="1"/>
  <c r="U92" i="5"/>
  <c r="T92" i="5"/>
  <c r="E109" i="7"/>
  <c r="T109" i="7" s="1"/>
  <c r="U92" i="7"/>
  <c r="T92" i="7"/>
  <c r="U109" i="6"/>
  <c r="T109" i="6"/>
  <c r="E109" i="12"/>
  <c r="U109" i="12" s="1"/>
  <c r="U92" i="12"/>
  <c r="T92" i="12"/>
  <c r="E109" i="16"/>
  <c r="T109" i="16" s="1"/>
  <c r="U92" i="16"/>
  <c r="T92" i="16"/>
  <c r="E109" i="21"/>
  <c r="T92" i="21"/>
  <c r="U92" i="21"/>
  <c r="T92" i="25"/>
  <c r="E109" i="25"/>
  <c r="T109" i="25" s="1"/>
  <c r="U92" i="25"/>
  <c r="U109" i="1"/>
  <c r="T109" i="1"/>
  <c r="T92" i="9"/>
  <c r="U92" i="9"/>
  <c r="E109" i="9"/>
  <c r="T109" i="9" s="1"/>
  <c r="E109" i="8"/>
  <c r="T92" i="8"/>
  <c r="U92" i="8"/>
  <c r="U92" i="15"/>
  <c r="E109" i="15"/>
  <c r="U109" i="15" s="1"/>
  <c r="T92" i="15"/>
  <c r="T109" i="18"/>
  <c r="U109" i="18"/>
  <c r="T92" i="22"/>
  <c r="U92" i="22"/>
  <c r="E109" i="22"/>
  <c r="T109" i="22" s="1"/>
  <c r="E109" i="19"/>
  <c r="T109" i="19" s="1"/>
  <c r="U92" i="19"/>
  <c r="T92" i="19"/>
  <c r="U92" i="24"/>
  <c r="E109" i="24"/>
  <c r="U109" i="24" s="1"/>
  <c r="T92" i="24"/>
  <c r="E109" i="29"/>
  <c r="T109" i="29" s="1"/>
  <c r="U92" i="29"/>
  <c r="T92" i="29"/>
  <c r="T109" i="26"/>
  <c r="U109" i="26"/>
  <c r="T109" i="31"/>
  <c r="U109" i="31"/>
  <c r="U92" i="4"/>
  <c r="E109" i="4"/>
  <c r="T109" i="4" s="1"/>
  <c r="T92" i="4"/>
  <c r="E109" i="10"/>
  <c r="T92" i="10"/>
  <c r="U92" i="10"/>
  <c r="T109" i="28"/>
  <c r="U109" i="28"/>
  <c r="T109" i="10"/>
  <c r="U109" i="10"/>
  <c r="U109" i="19"/>
  <c r="U109" i="9"/>
  <c r="U109" i="30"/>
  <c r="U109" i="20"/>
  <c r="T109" i="20"/>
  <c r="U109" i="22"/>
  <c r="U109" i="16"/>
  <c r="U109" i="7"/>
  <c r="T109" i="2"/>
  <c r="U109" i="2"/>
  <c r="U109" i="4"/>
  <c r="U109" i="25"/>
  <c r="U109" i="21"/>
  <c r="T109" i="21"/>
  <c r="T109" i="23"/>
  <c r="U109" i="23"/>
  <c r="U109" i="13"/>
  <c r="T109" i="13"/>
  <c r="T109" i="15"/>
  <c r="U109" i="8"/>
  <c r="T109" i="8"/>
  <c r="U109" i="3"/>
  <c r="T109" i="3"/>
  <c r="U109" i="29" l="1"/>
  <c r="U109" i="5"/>
  <c r="T109" i="24"/>
  <c r="U29" i="2"/>
  <c r="T29" i="2"/>
  <c r="U109" i="14"/>
  <c r="T109" i="12"/>
  <c r="T32" i="1"/>
  <c r="U32" i="1"/>
  <c r="T67" i="17"/>
  <c r="T67" i="25"/>
  <c r="U92" i="11"/>
  <c r="E109" i="11"/>
  <c r="U68" i="1"/>
  <c r="U23" i="2"/>
  <c r="T23" i="2"/>
  <c r="U23" i="3"/>
  <c r="T23" i="3"/>
  <c r="U58" i="3"/>
  <c r="T58" i="3"/>
  <c r="U29" i="4"/>
  <c r="T29" i="4"/>
  <c r="T67" i="1"/>
  <c r="U67" i="1"/>
  <c r="U67" i="3"/>
  <c r="T67" i="3"/>
  <c r="U29" i="1"/>
  <c r="T29" i="1"/>
  <c r="T68" i="2"/>
  <c r="U29" i="8"/>
  <c r="T29" i="8"/>
  <c r="U23" i="1"/>
  <c r="T23" i="1"/>
  <c r="T67" i="2"/>
  <c r="U67" i="2"/>
  <c r="U58" i="26"/>
  <c r="U15" i="1"/>
  <c r="R68" i="3"/>
  <c r="U22" i="1"/>
  <c r="T56" i="1"/>
  <c r="T18" i="2"/>
  <c r="U21" i="2"/>
  <c r="T42" i="2"/>
  <c r="T19" i="3"/>
  <c r="T22" i="3"/>
  <c r="U25" i="3"/>
  <c r="T20" i="4"/>
  <c r="U36" i="4"/>
  <c r="S69" i="4"/>
  <c r="T21" i="5"/>
  <c r="P68" i="5"/>
  <c r="T68" i="5" s="1"/>
  <c r="U83" i="5"/>
  <c r="T83" i="5"/>
  <c r="U18" i="6"/>
  <c r="P68" i="6"/>
  <c r="T68" i="6" s="1"/>
  <c r="U45" i="7"/>
  <c r="T45" i="7"/>
  <c r="U21" i="8"/>
  <c r="U43" i="10"/>
  <c r="T43" i="10"/>
  <c r="E52" i="10"/>
  <c r="T15" i="1"/>
  <c r="T54" i="4"/>
  <c r="T14" i="2"/>
  <c r="U11" i="1"/>
  <c r="T11" i="3"/>
  <c r="U69" i="2"/>
  <c r="T46" i="2"/>
  <c r="P29" i="5"/>
  <c r="U69" i="4"/>
  <c r="U11" i="2"/>
  <c r="U14" i="1"/>
  <c r="U46" i="1"/>
  <c r="T11" i="2"/>
  <c r="P39" i="2"/>
  <c r="T39" i="2" s="1"/>
  <c r="U17" i="4"/>
  <c r="U31" i="8"/>
  <c r="T31" i="8"/>
  <c r="Q58" i="8"/>
  <c r="Q67" i="8"/>
  <c r="U67" i="8" s="1"/>
  <c r="T20" i="5"/>
  <c r="U20" i="5"/>
  <c r="S67" i="6"/>
  <c r="R15" i="7"/>
  <c r="U42" i="10"/>
  <c r="T42" i="10"/>
  <c r="U51" i="10"/>
  <c r="T51" i="10"/>
  <c r="U54" i="11"/>
  <c r="T54" i="11"/>
  <c r="T10" i="1"/>
  <c r="U69" i="1"/>
  <c r="T83" i="1"/>
  <c r="U15" i="2"/>
  <c r="U86" i="1"/>
  <c r="P23" i="2"/>
  <c r="T56" i="2"/>
  <c r="U83" i="2"/>
  <c r="U51" i="3"/>
  <c r="E15" i="5"/>
  <c r="T28" i="5"/>
  <c r="P23" i="6"/>
  <c r="U12" i="11"/>
  <c r="T12" i="11"/>
  <c r="T27" i="13"/>
  <c r="U27" i="13"/>
  <c r="T18" i="3"/>
  <c r="Q39" i="8"/>
  <c r="U39" i="8" s="1"/>
  <c r="S39" i="8"/>
  <c r="T45" i="8"/>
  <c r="U45" i="8"/>
  <c r="P32" i="10"/>
  <c r="T32" i="10" s="1"/>
  <c r="U38" i="13"/>
  <c r="T38" i="13"/>
  <c r="T35" i="2"/>
  <c r="Q68" i="2"/>
  <c r="U68" i="2" s="1"/>
  <c r="U35" i="6"/>
  <c r="T35" i="6"/>
  <c r="U28" i="8"/>
  <c r="U56" i="8"/>
  <c r="U56" i="9"/>
  <c r="U47" i="11"/>
  <c r="U51" i="11"/>
  <c r="U62" i="11"/>
  <c r="U90" i="12"/>
  <c r="T27" i="14"/>
  <c r="U61" i="14"/>
  <c r="T61" i="14"/>
  <c r="T20" i="16"/>
  <c r="U20" i="16"/>
  <c r="U34" i="16"/>
  <c r="T55" i="16"/>
  <c r="U55" i="16"/>
  <c r="U17" i="17"/>
  <c r="T17" i="17"/>
  <c r="U35" i="15"/>
  <c r="T35" i="15"/>
  <c r="U50" i="17"/>
  <c r="T50" i="17"/>
  <c r="U47" i="19"/>
  <c r="T47" i="19"/>
  <c r="U34" i="20"/>
  <c r="T34" i="20"/>
  <c r="T51" i="20"/>
  <c r="U51" i="20"/>
  <c r="U84" i="13"/>
  <c r="U36" i="14"/>
  <c r="T36" i="14"/>
  <c r="T48" i="15"/>
  <c r="U48" i="15"/>
  <c r="T37" i="16"/>
  <c r="U37" i="16"/>
  <c r="U87" i="16"/>
  <c r="T87" i="16"/>
  <c r="T41" i="25"/>
  <c r="U41" i="25"/>
  <c r="U38" i="28"/>
  <c r="T38" i="28"/>
  <c r="U13" i="29"/>
  <c r="T13" i="29"/>
  <c r="T44" i="14"/>
  <c r="U44" i="14"/>
  <c r="U14" i="16"/>
  <c r="T14" i="16"/>
  <c r="U27" i="16"/>
  <c r="T27" i="16"/>
  <c r="U41" i="20"/>
  <c r="T41" i="20"/>
  <c r="Q64" i="13"/>
  <c r="U64" i="13" s="1"/>
  <c r="U49" i="16"/>
  <c r="T49" i="16"/>
  <c r="S68" i="16"/>
  <c r="U17" i="5"/>
  <c r="T37" i="5"/>
  <c r="U38" i="5"/>
  <c r="T19" i="7"/>
  <c r="U47" i="7"/>
  <c r="U54" i="7"/>
  <c r="T85" i="7"/>
  <c r="U12" i="8"/>
  <c r="T47" i="8"/>
  <c r="U11" i="9"/>
  <c r="T50" i="9"/>
  <c r="T36" i="10"/>
  <c r="T47" i="10"/>
  <c r="T87" i="10"/>
  <c r="U17" i="12"/>
  <c r="T21" i="12"/>
  <c r="U37" i="12"/>
  <c r="T14" i="13"/>
  <c r="T49" i="13"/>
  <c r="U14" i="14"/>
  <c r="U62" i="15"/>
  <c r="T62" i="15"/>
  <c r="U86" i="16"/>
  <c r="T86" i="16"/>
  <c r="T21" i="22"/>
  <c r="U21" i="22"/>
  <c r="U49" i="14"/>
  <c r="T49" i="14"/>
  <c r="T44" i="15"/>
  <c r="U44" i="15"/>
  <c r="Q67" i="16"/>
  <c r="U67" i="16" s="1"/>
  <c r="P15" i="17"/>
  <c r="T15" i="17" s="1"/>
  <c r="U62" i="13"/>
  <c r="T89" i="14"/>
  <c r="Q29" i="15"/>
  <c r="U45" i="20"/>
  <c r="T45" i="20"/>
  <c r="U44" i="20"/>
  <c r="U62" i="20"/>
  <c r="U42" i="21"/>
  <c r="T42" i="21"/>
  <c r="T66" i="22"/>
  <c r="U44" i="25"/>
  <c r="T44" i="25"/>
  <c r="U55" i="25"/>
  <c r="T55" i="25"/>
  <c r="E39" i="27"/>
  <c r="U44" i="23"/>
  <c r="T44" i="23"/>
  <c r="U83" i="23"/>
  <c r="T83" i="23"/>
  <c r="U14" i="30"/>
  <c r="T14" i="30"/>
  <c r="T11" i="17"/>
  <c r="T25" i="17"/>
  <c r="T61" i="18"/>
  <c r="T89" i="18"/>
  <c r="T51" i="19"/>
  <c r="T86" i="19"/>
  <c r="T83" i="20"/>
  <c r="R32" i="21"/>
  <c r="Q63" i="22"/>
  <c r="U45" i="24"/>
  <c r="T45" i="24"/>
  <c r="T61" i="24"/>
  <c r="T38" i="27"/>
  <c r="U38" i="27"/>
  <c r="P58" i="27"/>
  <c r="U18" i="28"/>
  <c r="T18" i="28"/>
  <c r="U62" i="29"/>
  <c r="T62" i="29"/>
  <c r="T38" i="14"/>
  <c r="T66" i="14"/>
  <c r="T61" i="16"/>
  <c r="T18" i="18"/>
  <c r="T51" i="18"/>
  <c r="T18" i="19"/>
  <c r="T36" i="20"/>
  <c r="T47" i="20"/>
  <c r="T55" i="21"/>
  <c r="T28" i="22"/>
  <c r="U28" i="22"/>
  <c r="P67" i="22"/>
  <c r="T67" i="22" s="1"/>
  <c r="E29" i="23"/>
  <c r="U31" i="24"/>
  <c r="U25" i="27"/>
  <c r="T25" i="27"/>
  <c r="E58" i="28"/>
  <c r="U37" i="29"/>
  <c r="T37" i="29"/>
  <c r="U86" i="29"/>
  <c r="T86" i="29"/>
  <c r="T26" i="18"/>
  <c r="T11" i="19"/>
  <c r="T36" i="19"/>
  <c r="T54" i="19"/>
  <c r="T90" i="19"/>
  <c r="T9" i="20"/>
  <c r="T54" i="20"/>
  <c r="T87" i="20"/>
  <c r="U48" i="22"/>
  <c r="T48" i="22"/>
  <c r="U85" i="22"/>
  <c r="T85" i="22"/>
  <c r="U66" i="24"/>
  <c r="T45" i="25"/>
  <c r="U45" i="25"/>
  <c r="T35" i="26"/>
  <c r="U35" i="26"/>
  <c r="U83" i="26"/>
  <c r="T83" i="26"/>
  <c r="U25" i="28"/>
  <c r="T25" i="28"/>
  <c r="U19" i="29"/>
  <c r="T19" i="29"/>
  <c r="E64" i="29"/>
  <c r="U38" i="24"/>
  <c r="T38" i="24"/>
  <c r="T41" i="27"/>
  <c r="U41" i="27"/>
  <c r="S68" i="27"/>
  <c r="U17" i="31"/>
  <c r="T17" i="31"/>
  <c r="T89" i="24"/>
  <c r="U18" i="26"/>
  <c r="T88" i="28"/>
  <c r="U46" i="31"/>
  <c r="T46" i="31"/>
  <c r="U102" i="15"/>
  <c r="T102" i="15"/>
  <c r="T89" i="21"/>
  <c r="T36" i="22"/>
  <c r="T14" i="23"/>
  <c r="T62" i="25"/>
  <c r="T14" i="26"/>
  <c r="U85" i="29"/>
  <c r="T85" i="29"/>
  <c r="U13" i="30"/>
  <c r="T13" i="30"/>
  <c r="U101" i="21"/>
  <c r="T101" i="21"/>
  <c r="E29" i="30"/>
  <c r="T38" i="30"/>
  <c r="U38" i="30"/>
  <c r="Q63" i="30"/>
  <c r="P67" i="30"/>
  <c r="T67" i="30" s="1"/>
  <c r="S68" i="30"/>
  <c r="T13" i="25"/>
  <c r="U56" i="25"/>
  <c r="U21" i="30"/>
  <c r="T21" i="30"/>
  <c r="Q23" i="30"/>
  <c r="P39" i="30"/>
  <c r="T39" i="30" s="1"/>
  <c r="P64" i="31"/>
  <c r="T64" i="31" s="1"/>
  <c r="T35" i="28"/>
  <c r="Q39" i="30"/>
  <c r="U39" i="30" s="1"/>
  <c r="T41" i="31"/>
  <c r="U41" i="31"/>
  <c r="T103" i="31"/>
  <c r="T87" i="26"/>
  <c r="T34" i="30"/>
  <c r="U37" i="30"/>
  <c r="T37" i="30"/>
  <c r="U41" i="30"/>
  <c r="T41" i="30"/>
  <c r="E68" i="30"/>
  <c r="T26" i="31"/>
  <c r="T49" i="31"/>
  <c r="P63" i="31"/>
  <c r="U85" i="31"/>
  <c r="E76" i="25"/>
  <c r="M109" i="22"/>
  <c r="S109" i="22" s="1"/>
  <c r="S92" i="22"/>
  <c r="T83" i="30"/>
  <c r="L109" i="31"/>
  <c r="R109" i="31" s="1"/>
  <c r="U110" i="31"/>
  <c r="T100" i="15"/>
  <c r="U100" i="15"/>
  <c r="U89" i="31"/>
  <c r="T102" i="1"/>
  <c r="T95" i="31"/>
  <c r="U97" i="23"/>
  <c r="U99" i="19"/>
  <c r="T99" i="19"/>
  <c r="T97" i="2"/>
  <c r="U97" i="2"/>
  <c r="T99" i="2"/>
  <c r="U99" i="2"/>
  <c r="T99" i="9"/>
  <c r="U99" i="9"/>
  <c r="S92" i="5"/>
  <c r="M109" i="5"/>
  <c r="S109" i="5" s="1"/>
  <c r="T98" i="21"/>
  <c r="U101" i="19"/>
  <c r="U110" i="8"/>
  <c r="T96" i="5"/>
  <c r="U106" i="4"/>
  <c r="T101" i="2"/>
  <c r="T106" i="17"/>
  <c r="T93" i="16"/>
  <c r="U98" i="15"/>
  <c r="U95" i="12"/>
  <c r="U104" i="6"/>
  <c r="U58" i="28" l="1"/>
  <c r="T58" i="28"/>
  <c r="T109" i="11"/>
  <c r="U109" i="11"/>
  <c r="T68" i="30"/>
  <c r="U68" i="30"/>
  <c r="U29" i="30"/>
  <c r="T29" i="30"/>
  <c r="T29" i="23"/>
  <c r="U29" i="23"/>
</calcChain>
</file>

<file path=xl/sharedStrings.xml><?xml version="1.0" encoding="utf-8"?>
<sst xmlns="http://schemas.openxmlformats.org/spreadsheetml/2006/main" count="4867" uniqueCount="151">
  <si>
    <t>2nd Quarter Ended 31 December 2017</t>
  </si>
  <si>
    <t>CONDITIONAL GRANTS TRANSFERRED FROM NATIONAL DEPARTMENTS AND ACTUAL PAYMENTS MADE BY MUNICIPALITIES: PRELIMINARY RESULTS</t>
  </si>
  <si>
    <t>Northern Cape: Joe Morolong(NC451)</t>
  </si>
  <si>
    <t>Year to date</t>
  </si>
  <si>
    <t>First Quarter</t>
  </si>
  <si>
    <t>Second Quarter</t>
  </si>
  <si>
    <t>Third Quarter</t>
  </si>
  <si>
    <t>Fourth Quarter</t>
  </si>
  <si>
    <t>YTD Expenditure</t>
  </si>
  <si>
    <t>% Changes from 1st to 2nd Q</t>
  </si>
  <si>
    <t>% Changes for the 2nd Q</t>
  </si>
  <si>
    <t>Approved Roll Over</t>
  </si>
  <si>
    <t>R thousands</t>
  </si>
  <si>
    <t>Division of revenue Act No. 1 of 2015</t>
  </si>
  <si>
    <t>Adjustment (Mid year)</t>
  </si>
  <si>
    <t>Other Adjustments</t>
  </si>
  <si>
    <t>Total Available 2017/18</t>
  </si>
  <si>
    <t>Approved payment schedule</t>
  </si>
  <si>
    <t>Transferred to municipalities for direct grants</t>
  </si>
  <si>
    <t>Actual expenditure National Department by 30 September 2017</t>
  </si>
  <si>
    <t>Actual expenditure by municipalities by 30 September 2017</t>
  </si>
  <si>
    <t>Actual expenditure National Department by 31 December 2017</t>
  </si>
  <si>
    <t>Actual expenditure by municipalities by 31 December 2017</t>
  </si>
  <si>
    <t>Actual expenditure National Department by 31 March 2018</t>
  </si>
  <si>
    <t>Actual expenditure by municipalities by 31 March 2018</t>
  </si>
  <si>
    <t>Actual expenditure National Department by 30 June 2018</t>
  </si>
  <si>
    <t>Actual expenditure by municipalities by 30 June 2018</t>
  </si>
  <si>
    <t>Actual expenditure National Department</t>
  </si>
  <si>
    <t>Actual expenditure by municipalities</t>
  </si>
  <si>
    <t>Exp as % of Allocation National Department</t>
  </si>
  <si>
    <t>Exp as % of Allocation by municipalities</t>
  </si>
  <si>
    <t>YTD expenditure by municipalities</t>
  </si>
  <si>
    <t>National Treasury (Vote 10)</t>
  </si>
  <si>
    <t>Local Government Restructuring Grant</t>
  </si>
  <si>
    <t>Local Government Financial Management Grant</t>
  </si>
  <si>
    <t>Infrastructure Skills Development Grant</t>
  </si>
  <si>
    <t>Integrated City Development Grant</t>
  </si>
  <si>
    <t>Neighbourhood Development Partnership (Schedule 5B)</t>
  </si>
  <si>
    <t>Neighbourhood Development Partnership (Schedule 6B)</t>
  </si>
  <si>
    <t>Sub-Total Vote</t>
  </si>
  <si>
    <t>Cooperative Governance (Vote 3)</t>
  </si>
  <si>
    <t>Municipal Systems Improvement Grant (Schedule 5B)</t>
  </si>
  <si>
    <t>Municipal Systems Improvement Grant (Schedule 6B)</t>
  </si>
  <si>
    <t>Municipal Disaster Grant</t>
  </si>
  <si>
    <t>Municipal Disaster Recovery Grant</t>
  </si>
  <si>
    <t>Municipal Demarcation Transition Grant (Schedule 5B)</t>
  </si>
  <si>
    <t>Municipal Demarcation Transition Grant (Schedule 6B)</t>
  </si>
  <si>
    <t>Transport (Vote 37)</t>
  </si>
  <si>
    <t>Public Transport Infrastructure and Systems Grant</t>
  </si>
  <si>
    <t>Public Transport Network Operations Grant</t>
  </si>
  <si>
    <t>Public Transport Network Grant</t>
  </si>
  <si>
    <t>Rural Road Assets Management Systems Grant</t>
  </si>
  <si>
    <t>Public Works (Vote 6)</t>
  </si>
  <si>
    <t>Expanded Public Works Programme Integrated Grant (Municipality)</t>
  </si>
  <si>
    <t>Energy (Vote 29)</t>
  </si>
  <si>
    <t>Integrated National Electrification Programme (Municipal) Grant</t>
  </si>
  <si>
    <t>Integrated National Electrification Programme (Allocation in-kind) Grant</t>
  </si>
  <si>
    <t>Backlogs in the Electrification of Clinics and Schools (Allocation in-kind)</t>
  </si>
  <si>
    <t>Energy Efficiency and Demand Side Management (Municipal) Grant</t>
  </si>
  <si>
    <t>Energy Efficiency and Demand Side Management (Eskom) Grant</t>
  </si>
  <si>
    <t>Water Affairs (Vote 38)</t>
  </si>
  <si>
    <t>Backlogs in Water and Sanitation at Clinics and Schools Grant</t>
  </si>
  <si>
    <t>Regional Bulk Infrastructure Grant (Schedule 5B)</t>
  </si>
  <si>
    <t>Regional Bulk Infrastructure Grant (Schedule 6B)</t>
  </si>
  <si>
    <t>Water Services Operating and Transfer Subsidy Grant (Schedule 5B)</t>
  </si>
  <si>
    <t>Water Services Operating and Transfer Subsidy Grant (Schedule 6B)</t>
  </si>
  <si>
    <t>Municipal Drought Relief Grant</t>
  </si>
  <si>
    <t>Municipal Water Infrastructure Grant (Schedule 5B)</t>
  </si>
  <si>
    <t>Municipal Water Infrastructure Grant (Schedule 6B)</t>
  </si>
  <si>
    <t>Bucket Eradication Programme Grant</t>
  </si>
  <si>
    <t>Water Services Infrastructure Grant (Schedule 5B)</t>
  </si>
  <si>
    <t>Water Services Infrastructure Grant (Schedule 6B)</t>
  </si>
  <si>
    <t>Sport and Recreation South Africa (Vote 19)</t>
  </si>
  <si>
    <t>2013 Africa Cup of Nations Host City Operating Grant</t>
  </si>
  <si>
    <t>2014 African Nations Championship Host City Operating Grant</t>
  </si>
  <si>
    <t>2010 World Cup Host City Operating Grant</t>
  </si>
  <si>
    <t>2010 FIFA World Cup Stadiums Development Grant</t>
  </si>
  <si>
    <t>Human Settlements (Vote 31)</t>
  </si>
  <si>
    <t>Rural Households Infrastructure Grant (Schedule 5B)</t>
  </si>
  <si>
    <t>Rural Households Infrastructure Grant (Schedule 6B)</t>
  </si>
  <si>
    <t>Municipal Human Settlements Capacity Grant</t>
  </si>
  <si>
    <t>Sub-Total</t>
  </si>
  <si>
    <t>Municipal Infrastructure Grant</t>
  </si>
  <si>
    <t>Total</t>
  </si>
  <si>
    <t>Transfers by Provincial Departments to Municipalities( Agency services)</t>
  </si>
  <si>
    <t>Main Budget</t>
  </si>
  <si>
    <t>Adjustment Budget</t>
  </si>
  <si>
    <t>Transferred from Provincial Departments to Municipalities</t>
  </si>
  <si>
    <t>Actual expenditure Provincial Department by 30 September 2017</t>
  </si>
  <si>
    <t>Actual expenditure Provincial Department by 31 December 2017</t>
  </si>
  <si>
    <t>Actual expenditure Provincial Department by 31 March 2018</t>
  </si>
  <si>
    <t>Actual expenditure Provincial Department by 30 June 2018</t>
  </si>
  <si>
    <t>Actual expenditure Provincial Department</t>
  </si>
  <si>
    <t>Exp as % of Allocation Provincial Department</t>
  </si>
  <si>
    <t>Summary by Provincial Departments</t>
  </si>
  <si>
    <t>Education</t>
  </si>
  <si>
    <t>Health</t>
  </si>
  <si>
    <t>Social Development</t>
  </si>
  <si>
    <t>Public Works, Roads and Transport</t>
  </si>
  <si>
    <t>Agriculture</t>
  </si>
  <si>
    <t>Sport, Arts and Culture</t>
  </si>
  <si>
    <t>Housing and Local Government</t>
  </si>
  <si>
    <t>Office of the Premier</t>
  </si>
  <si>
    <t>Other Departments</t>
  </si>
  <si>
    <t>Northern Cape: Ga-Segonyana(NC452)</t>
  </si>
  <si>
    <t>Northern Cape: Gamagara(NC453)</t>
  </si>
  <si>
    <t>Northern Cape: John Taolo Gaetsewe(DC45)</t>
  </si>
  <si>
    <t>Northern Cape: Richtersveld(NC061)</t>
  </si>
  <si>
    <t>Northern Cape: Nama Khoi(NC062)</t>
  </si>
  <si>
    <t>Northern Cape: Kamiesberg(NC064)</t>
  </si>
  <si>
    <t>Northern Cape: Hantam(NC065)</t>
  </si>
  <si>
    <t>Northern Cape: Karoo Hoogland(NC066)</t>
  </si>
  <si>
    <t>Northern Cape: Khai-Ma(NC067)</t>
  </si>
  <si>
    <t>Northern Cape: Namakwa(DC6)</t>
  </si>
  <si>
    <t>Northern Cape: Ubuntu(NC071)</t>
  </si>
  <si>
    <t>Northern Cape: Umsobomvu(NC072)</t>
  </si>
  <si>
    <t>Northern Cape: Emthanjeni(NC073)</t>
  </si>
  <si>
    <t>Northern Cape: Kareeberg(NC074)</t>
  </si>
  <si>
    <t>Northern Cape: Renosterberg(NC075)</t>
  </si>
  <si>
    <t>Northern Cape: Thembelihle(NC076)</t>
  </si>
  <si>
    <t>Northern Cape: Siyathemba(NC077)</t>
  </si>
  <si>
    <t>Northern Cape: Siyancuma(NC078)</t>
  </si>
  <si>
    <t>Northern Cape: Pixley Ka Seme (Nc)(DC7)</t>
  </si>
  <si>
    <t>Northern Cape: !Kai! Garib(NC082)</t>
  </si>
  <si>
    <t>Northern Cape: !Kheis(NC084)</t>
  </si>
  <si>
    <t>Northern Cape: Tsantsabane(NC085)</t>
  </si>
  <si>
    <t>Northern Cape: Kgatelopele(NC086)</t>
  </si>
  <si>
    <t>Northern Cape: Dawid Kruiper(NC087)</t>
  </si>
  <si>
    <t>Northern Cape: Z F Mgcawu(DC8)</t>
  </si>
  <si>
    <t>Northern Cape: Sol Plaatje(NC091)</t>
  </si>
  <si>
    <t>Northern Cape: Dikgatlong(NC092)</t>
  </si>
  <si>
    <t>Northern Cape: Magareng(NC093)</t>
  </si>
  <si>
    <t>Northern Cape: Phokwane(NC094)</t>
  </si>
  <si>
    <t>Northern Cape: Frances Baard(DC9)</t>
  </si>
  <si>
    <t>Summary by Category of Municipality</t>
  </si>
  <si>
    <t>Category classification</t>
  </si>
  <si>
    <t>Category A</t>
  </si>
  <si>
    <t>Category B</t>
  </si>
  <si>
    <t>Category C</t>
  </si>
  <si>
    <t>Unallocated</t>
  </si>
  <si>
    <t>District Municipality : Names of Conditional Grants received from the District municipality</t>
  </si>
  <si>
    <r>
      <t>Total of Provincial transfers to Municipalities (Part B)</t>
    </r>
    <r>
      <rPr>
        <b/>
        <vertAlign val="superscript"/>
        <sz val="8"/>
        <rFont val="Arial"/>
        <family val="2"/>
      </rPr>
      <t>5</t>
    </r>
  </si>
  <si>
    <t>Unallocated funds e.g DBSA, ESKOM, and Neighbourhood Development Grant.</t>
  </si>
  <si>
    <t>Spending of these grants is done at National department level and therefore no reporting is required from municipalities.</t>
  </si>
  <si>
    <t>Sources: DoRA Monthly reports by the national transferring officer and Municipal sign-offs and electronic verification.</t>
  </si>
  <si>
    <t>All the figures are unaudited.</t>
  </si>
  <si>
    <t>In future provincial Treasuries will be required to provide the National Treasury with a payment schedule</t>
  </si>
  <si>
    <t xml:space="preserve"> in the same format as the provincial payment schedule that correspond with the amount in Budget Statement 1 and 2.</t>
  </si>
  <si>
    <t>Municpal Manager:</t>
  </si>
  <si>
    <t>Chief Financial Officer: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</si>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</sst>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_);_(* \(#,##0\);_(* &quot;- &quot;?_);_(@_)"/>
    <numFmt numFmtId="165" formatCode="#\ ###\ ###,"/>
    <numFmt numFmtId="166" formatCode="_(* #,##0_);_(* \(#,##0\);_(* &quot;-&quot;?_);_(@_)"/>
    <numFmt numFmtId="167" formatCode="0.0\%;\(0.0\%\);_(* &quot;-&quot;_)"/>
    <numFmt numFmtId="168" formatCode="_(* #,##0_);_(* \(#,##0\);_(* &quot;&quot;\-\ &quot;&quot;?_);_(@_)"/>
    <numFmt numFmtId="169" formatCode="_(* #,##0,_);_(* \(#,##0,\);_(* &quot;- &quot;?_);_(@_)"/>
  </numFmts>
  <fonts count="30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sz val="10"/>
      <name val="Arial Narrow"/>
      <family val="2"/>
    </font>
    <font>
      <b/>
      <sz val="10"/>
      <color indexed="8"/>
      <name val="Arial"/>
    </font>
    <font>
      <sz val="8"/>
      <color indexed="8"/>
      <name val="Arial"/>
      <family val="2"/>
    </font>
    <font>
      <b/>
      <sz val="14"/>
      <color indexed="8"/>
      <name val="Arial"/>
    </font>
    <font>
      <b/>
      <sz val="11"/>
      <color indexed="8"/>
      <name val="Arial"/>
    </font>
    <font>
      <b/>
      <sz val="10"/>
      <color indexed="8"/>
      <name val="Arial Narrow"/>
    </font>
    <font>
      <sz val="10"/>
      <color indexed="8"/>
      <name val="ARIAL NARROW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rgb="FF0000FF"/>
      <name val="Arial"/>
    </font>
    <font>
      <u/>
      <sz val="10"/>
      <color rgb="FF800080"/>
      <name val="Arial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27" fillId="34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17" fillId="5" borderId="0" applyNumberFormat="0" applyBorder="0" applyAlignment="0" applyProtection="0"/>
    <xf numFmtId="0" fontId="21" fillId="8" borderId="38" applyNumberFormat="0" applyAlignment="0" applyProtection="0"/>
    <xf numFmtId="0" fontId="23" fillId="9" borderId="41" applyNumberFormat="0" applyAlignment="0" applyProtection="0"/>
    <xf numFmtId="0" fontId="2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3" fillId="0" borderId="35" applyNumberFormat="0" applyFill="0" applyAlignment="0" applyProtection="0"/>
    <xf numFmtId="0" fontId="14" fillId="0" borderId="36" applyNumberFormat="0" applyFill="0" applyAlignment="0" applyProtection="0"/>
    <xf numFmtId="0" fontId="15" fillId="0" borderId="37" applyNumberFormat="0" applyFill="0" applyAlignment="0" applyProtection="0"/>
    <xf numFmtId="0" fontId="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9" fillId="7" borderId="38" applyNumberFormat="0" applyAlignment="0" applyProtection="0"/>
    <xf numFmtId="0" fontId="22" fillId="0" borderId="40" applyNumberFormat="0" applyFill="0" applyAlignment="0" applyProtection="0"/>
    <xf numFmtId="0" fontId="18" fillId="6" borderId="0" applyNumberFormat="0" applyBorder="0" applyAlignment="0" applyProtection="0"/>
    <xf numFmtId="0" fontId="11" fillId="10" borderId="42" applyNumberFormat="0" applyFont="0" applyAlignment="0" applyProtection="0"/>
    <xf numFmtId="0" fontId="20" fillId="8" borderId="39" applyNumberFormat="0" applyAlignment="0" applyProtection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6" fillId="0" borderId="43" applyNumberFormat="0" applyFill="0" applyAlignment="0" applyProtection="0"/>
    <xf numFmtId="0" fontId="24" fillId="0" borderId="0" applyNumberFormat="0" applyFill="0" applyBorder="0" applyAlignment="0" applyProtection="0"/>
  </cellStyleXfs>
  <cellXfs count="139">
    <xf numFmtId="0" fontId="0" fillId="0" borderId="0" xfId="0" applyFont="1"/>
    <xf numFmtId="164" fontId="1" fillId="0" borderId="1" xfId="0" applyNumberFormat="1" applyFont="1" applyFill="1" applyBorder="1" applyAlignment="1" applyProtection="1">
      <alignment horizontal="left" vertical="top" wrapText="1"/>
    </xf>
    <xf numFmtId="165" fontId="1" fillId="0" borderId="1" xfId="0" applyNumberFormat="1" applyFont="1" applyFill="1" applyBorder="1" applyAlignment="1" applyProtection="1">
      <alignment horizontal="center" vertical="top" wrapText="1"/>
    </xf>
    <xf numFmtId="165" fontId="1" fillId="0" borderId="2" xfId="0" applyNumberFormat="1" applyFont="1" applyFill="1" applyBorder="1" applyAlignment="1" applyProtection="1">
      <alignment horizontal="center" vertical="top" wrapText="1"/>
    </xf>
    <xf numFmtId="166" fontId="2" fillId="0" borderId="3" xfId="0" applyNumberFormat="1" applyFont="1" applyBorder="1" applyProtection="1"/>
    <xf numFmtId="165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left"/>
    </xf>
    <xf numFmtId="165" fontId="1" fillId="0" borderId="5" xfId="0" applyNumberFormat="1" applyFont="1" applyFill="1" applyBorder="1" applyAlignment="1" applyProtection="1">
      <alignment horizontal="right"/>
    </xf>
    <xf numFmtId="165" fontId="1" fillId="0" borderId="6" xfId="0" applyNumberFormat="1" applyFont="1" applyFill="1" applyBorder="1" applyAlignment="1" applyProtection="1">
      <alignment horizontal="right"/>
    </xf>
    <xf numFmtId="0" fontId="1" fillId="0" borderId="7" xfId="0" applyNumberFormat="1" applyFont="1" applyFill="1" applyBorder="1" applyAlignment="1" applyProtection="1">
      <alignment horizontal="left"/>
    </xf>
    <xf numFmtId="165" fontId="1" fillId="0" borderId="7" xfId="0" applyNumberFormat="1" applyFont="1" applyFill="1" applyBorder="1" applyAlignment="1" applyProtection="1">
      <alignment horizontal="right"/>
    </xf>
    <xf numFmtId="165" fontId="1" fillId="0" borderId="8" xfId="0" applyNumberFormat="1" applyFont="1" applyFill="1" applyBorder="1" applyAlignment="1" applyProtection="1">
      <alignment horizontal="right"/>
    </xf>
    <xf numFmtId="0" fontId="2" fillId="0" borderId="3" xfId="0" applyNumberFormat="1" applyFont="1" applyFill="1" applyBorder="1" applyAlignment="1" applyProtection="1">
      <alignment horizontal="left" indent="1"/>
    </xf>
    <xf numFmtId="165" fontId="1" fillId="0" borderId="3" xfId="0" applyNumberFormat="1" applyFont="1" applyFill="1" applyBorder="1" applyAlignment="1" applyProtection="1">
      <alignment horizontal="right"/>
    </xf>
    <xf numFmtId="165" fontId="1" fillId="0" borderId="4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>
      <alignment horizontal="left" indent="1"/>
    </xf>
    <xf numFmtId="167" fontId="1" fillId="0" borderId="2" xfId="41" applyNumberFormat="1" applyFont="1" applyFill="1" applyBorder="1" applyAlignment="1" applyProtection="1">
      <alignment horizontal="right"/>
    </xf>
    <xf numFmtId="167" fontId="1" fillId="0" borderId="1" xfId="41" applyNumberFormat="1" applyFont="1" applyFill="1" applyBorder="1" applyAlignment="1" applyProtection="1">
      <alignment horizontal="right"/>
    </xf>
    <xf numFmtId="0" fontId="1" fillId="0" borderId="9" xfId="0" applyNumberFormat="1" applyFont="1" applyFill="1" applyBorder="1" applyAlignment="1" applyProtection="1">
      <alignment horizontal="centerContinuous" vertical="justify"/>
    </xf>
    <xf numFmtId="10" fontId="1" fillId="0" borderId="10" xfId="41" applyNumberFormat="1" applyFont="1" applyFill="1" applyBorder="1" applyAlignment="1" applyProtection="1">
      <alignment horizontal="right"/>
    </xf>
    <xf numFmtId="10" fontId="1" fillId="0" borderId="9" xfId="41" applyNumberFormat="1" applyFont="1" applyFill="1" applyBorder="1" applyAlignment="1" applyProtection="1">
      <alignment horizontal="right"/>
    </xf>
    <xf numFmtId="0" fontId="1" fillId="2" borderId="3" xfId="0" applyNumberFormat="1" applyFont="1" applyFill="1" applyBorder="1" applyAlignment="1" applyProtection="1">
      <alignment horizontal="left" indent="1"/>
      <protection locked="0"/>
    </xf>
    <xf numFmtId="10" fontId="1" fillId="0" borderId="4" xfId="41" applyNumberFormat="1" applyFont="1" applyFill="1" applyBorder="1" applyAlignment="1" applyProtection="1">
      <alignment horizontal="right"/>
    </xf>
    <xf numFmtId="10" fontId="1" fillId="0" borderId="3" xfId="41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Protection="1"/>
    <xf numFmtId="0" fontId="1" fillId="0" borderId="9" xfId="0" applyNumberFormat="1" applyFont="1" applyFill="1" applyBorder="1" applyProtection="1"/>
    <xf numFmtId="0" fontId="1" fillId="0" borderId="0" xfId="0" applyNumberFormat="1" applyFont="1" applyFill="1" applyBorder="1" applyProtection="1"/>
    <xf numFmtId="10" fontId="1" fillId="0" borderId="0" xfId="41" applyNumberFormat="1" applyFont="1" applyFill="1" applyBorder="1" applyAlignment="1" applyProtection="1">
      <alignment horizontal="right"/>
    </xf>
    <xf numFmtId="0" fontId="2" fillId="0" borderId="0" xfId="0" applyFont="1"/>
    <xf numFmtId="0" fontId="0" fillId="0" borderId="0" xfId="0"/>
    <xf numFmtId="164" fontId="4" fillId="0" borderId="0" xfId="0" applyNumberFormat="1" applyFont="1" applyFill="1" applyBorder="1" applyProtection="1"/>
    <xf numFmtId="0" fontId="5" fillId="0" borderId="11" xfId="0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5" fillId="0" borderId="12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9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4" xfId="0" applyFont="1" applyBorder="1" applyAlignment="1">
      <alignment wrapText="1"/>
    </xf>
    <xf numFmtId="168" fontId="9" fillId="0" borderId="3" xfId="0" applyNumberFormat="1" applyFont="1" applyBorder="1" applyAlignment="1">
      <alignment wrapText="1"/>
    </xf>
    <xf numFmtId="168" fontId="9" fillId="0" borderId="17" xfId="0" applyNumberFormat="1" applyFont="1" applyBorder="1" applyAlignment="1">
      <alignment wrapText="1"/>
    </xf>
    <xf numFmtId="168" fontId="9" fillId="0" borderId="18" xfId="0" applyNumberFormat="1" applyFont="1" applyBorder="1" applyAlignment="1">
      <alignment wrapText="1"/>
    </xf>
    <xf numFmtId="167" fontId="9" fillId="0" borderId="17" xfId="0" applyNumberFormat="1" applyFont="1" applyBorder="1" applyAlignment="1">
      <alignment wrapText="1"/>
    </xf>
    <xf numFmtId="167" fontId="9" fillId="0" borderId="18" xfId="0" applyNumberFormat="1" applyFont="1" applyBorder="1" applyAlignment="1">
      <alignment wrapText="1"/>
    </xf>
    <xf numFmtId="167" fontId="9" fillId="0" borderId="18" xfId="0" applyNumberFormat="1" applyFont="1" applyBorder="1" applyAlignment="1">
      <alignment shrinkToFit="1"/>
    </xf>
    <xf numFmtId="0" fontId="10" fillId="0" borderId="4" xfId="0" applyFont="1" applyBorder="1" applyAlignment="1">
      <alignment wrapText="1"/>
    </xf>
    <xf numFmtId="167" fontId="10" fillId="0" borderId="17" xfId="0" applyNumberFormat="1" applyFont="1" applyBorder="1" applyAlignment="1">
      <alignment wrapText="1"/>
    </xf>
    <xf numFmtId="167" fontId="10" fillId="0" borderId="18" xfId="0" applyNumberFormat="1" applyFont="1" applyBorder="1" applyAlignment="1">
      <alignment wrapText="1"/>
    </xf>
    <xf numFmtId="167" fontId="10" fillId="0" borderId="18" xfId="0" applyNumberFormat="1" applyFont="1" applyBorder="1" applyAlignment="1">
      <alignment shrinkToFit="1"/>
    </xf>
    <xf numFmtId="0" fontId="9" fillId="0" borderId="8" xfId="0" applyFont="1" applyBorder="1"/>
    <xf numFmtId="167" fontId="9" fillId="0" borderId="19" xfId="0" applyNumberFormat="1" applyFont="1" applyBorder="1" applyAlignment="1"/>
    <xf numFmtId="167" fontId="9" fillId="0" borderId="20" xfId="0" applyNumberFormat="1" applyFont="1" applyBorder="1" applyAlignment="1"/>
    <xf numFmtId="167" fontId="9" fillId="0" borderId="20" xfId="0" applyNumberFormat="1" applyFont="1" applyBorder="1" applyAlignment="1">
      <alignment shrinkToFit="1"/>
    </xf>
    <xf numFmtId="0" fontId="0" fillId="0" borderId="4" xfId="0" applyBorder="1"/>
    <xf numFmtId="0" fontId="9" fillId="0" borderId="21" xfId="0" applyFont="1" applyBorder="1"/>
    <xf numFmtId="167" fontId="9" fillId="0" borderId="15" xfId="0" applyNumberFormat="1" applyFont="1" applyBorder="1" applyAlignment="1"/>
    <xf numFmtId="167" fontId="9" fillId="0" borderId="16" xfId="0" applyNumberFormat="1" applyFont="1" applyBorder="1" applyAlignment="1"/>
    <xf numFmtId="167" fontId="9" fillId="0" borderId="16" xfId="0" applyNumberFormat="1" applyFont="1" applyBorder="1" applyAlignment="1">
      <alignment shrinkToFit="1"/>
    </xf>
    <xf numFmtId="0" fontId="9" fillId="0" borderId="10" xfId="0" applyFont="1" applyBorder="1"/>
    <xf numFmtId="167" fontId="9" fillId="0" borderId="22" xfId="0" applyNumberFormat="1" applyFont="1" applyBorder="1" applyAlignment="1"/>
    <xf numFmtId="167" fontId="9" fillId="0" borderId="23" xfId="0" applyNumberFormat="1" applyFont="1" applyBorder="1" applyAlignment="1"/>
    <xf numFmtId="168" fontId="0" fillId="0" borderId="4" xfId="0" applyNumberFormat="1" applyBorder="1"/>
    <xf numFmtId="168" fontId="0" fillId="0" borderId="0" xfId="0" applyNumberFormat="1"/>
    <xf numFmtId="167" fontId="9" fillId="0" borderId="23" xfId="0" applyNumberFormat="1" applyFont="1" applyBorder="1" applyAlignment="1">
      <alignment shrinkToFit="1"/>
    </xf>
    <xf numFmtId="0" fontId="1" fillId="3" borderId="24" xfId="0" applyNumberFormat="1" applyFont="1" applyFill="1" applyBorder="1" applyAlignment="1" applyProtection="1">
      <alignment horizontal="left" indent="1"/>
    </xf>
    <xf numFmtId="165" fontId="1" fillId="3" borderId="25" xfId="0" applyNumberFormat="1" applyFont="1" applyFill="1" applyBorder="1" applyAlignment="1" applyProtection="1">
      <alignment horizontal="right"/>
    </xf>
    <xf numFmtId="165" fontId="1" fillId="3" borderId="26" xfId="0" applyNumberFormat="1" applyFont="1" applyFill="1" applyBorder="1" applyAlignment="1" applyProtection="1">
      <alignment horizontal="right"/>
    </xf>
    <xf numFmtId="165" fontId="1" fillId="3" borderId="27" xfId="0" applyNumberFormat="1" applyFont="1" applyFill="1" applyBorder="1" applyAlignment="1" applyProtection="1">
      <alignment horizontal="right"/>
    </xf>
    <xf numFmtId="165" fontId="2" fillId="0" borderId="4" xfId="0" applyNumberFormat="1" applyFont="1" applyFill="1" applyBorder="1" applyAlignment="1" applyProtection="1">
      <alignment horizontal="right"/>
    </xf>
    <xf numFmtId="165" fontId="2" fillId="0" borderId="11" xfId="0" applyNumberFormat="1" applyFont="1" applyFill="1" applyBorder="1" applyAlignment="1" applyProtection="1">
      <alignment horizontal="right"/>
    </xf>
    <xf numFmtId="165" fontId="2" fillId="0" borderId="28" xfId="0" applyNumberFormat="1" applyFont="1" applyFill="1" applyBorder="1" applyAlignment="1" applyProtection="1">
      <alignment horizontal="center" vertical="center"/>
    </xf>
    <xf numFmtId="165" fontId="1" fillId="0" borderId="10" xfId="0" applyNumberFormat="1" applyFont="1" applyFill="1" applyBorder="1" applyAlignment="1" applyProtection="1">
      <alignment horizontal="center" vertical="center"/>
    </xf>
    <xf numFmtId="165" fontId="1" fillId="0" borderId="29" xfId="0" applyNumberFormat="1" applyFont="1" applyFill="1" applyBorder="1" applyAlignment="1" applyProtection="1">
      <alignment horizontal="center" vertical="center"/>
    </xf>
    <xf numFmtId="165" fontId="1" fillId="0" borderId="30" xfId="0" applyNumberFormat="1" applyFont="1" applyFill="1" applyBorder="1" applyAlignment="1" applyProtection="1">
      <alignment horizontal="center" vertical="center"/>
    </xf>
    <xf numFmtId="165" fontId="1" fillId="0" borderId="9" xfId="0" applyNumberFormat="1" applyFont="1" applyFill="1" applyBorder="1" applyAlignment="1" applyProtection="1">
      <alignment horizontal="center" vertical="center"/>
    </xf>
    <xf numFmtId="164" fontId="1" fillId="0" borderId="31" xfId="0" applyNumberFormat="1" applyFont="1" applyFill="1" applyBorder="1" applyAlignment="1" applyProtection="1">
      <alignment horizontal="left" vertical="top" wrapText="1"/>
    </xf>
    <xf numFmtId="165" fontId="1" fillId="0" borderId="31" xfId="0" applyNumberFormat="1" applyFont="1" applyFill="1" applyBorder="1" applyAlignment="1" applyProtection="1">
      <alignment horizontal="center" vertical="top" wrapText="1"/>
    </xf>
    <xf numFmtId="164" fontId="1" fillId="0" borderId="31" xfId="0" applyNumberFormat="1" applyFont="1" applyFill="1" applyBorder="1" applyAlignment="1" applyProtection="1">
      <alignment horizontal="center" vertical="top" wrapText="1"/>
    </xf>
    <xf numFmtId="49" fontId="1" fillId="0" borderId="31" xfId="0" applyNumberFormat="1" applyFont="1" applyFill="1" applyBorder="1" applyAlignment="1" applyProtection="1">
      <alignment horizontal="center" vertical="top" wrapText="1"/>
    </xf>
    <xf numFmtId="49" fontId="1" fillId="0" borderId="32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33" xfId="0" applyNumberFormat="1" applyFont="1" applyFill="1" applyBorder="1" applyAlignment="1" applyProtection="1">
      <alignment horizontal="left"/>
    </xf>
    <xf numFmtId="165" fontId="1" fillId="0" borderId="34" xfId="0" applyNumberFormat="1" applyFont="1" applyFill="1" applyBorder="1" applyAlignment="1" applyProtection="1">
      <alignment horizontal="right"/>
    </xf>
    <xf numFmtId="167" fontId="1" fillId="0" borderId="21" xfId="41" applyNumberFormat="1" applyFont="1" applyFill="1" applyBorder="1" applyAlignment="1" applyProtection="1">
      <alignment horizontal="right"/>
    </xf>
    <xf numFmtId="167" fontId="1" fillId="0" borderId="34" xfId="41" applyNumberFormat="1" applyFont="1" applyFill="1" applyBorder="1" applyAlignment="1" applyProtection="1">
      <alignment horizontal="right"/>
    </xf>
    <xf numFmtId="0" fontId="1" fillId="0" borderId="31" xfId="0" applyNumberFormat="1" applyFont="1" applyFill="1" applyBorder="1" applyAlignment="1" applyProtection="1">
      <alignment horizontal="left" indent="1"/>
    </xf>
    <xf numFmtId="167" fontId="1" fillId="0" borderId="4" xfId="41" applyNumberFormat="1" applyFont="1" applyFill="1" applyBorder="1" applyAlignment="1" applyProtection="1">
      <alignment horizontal="right"/>
    </xf>
    <xf numFmtId="167" fontId="1" fillId="0" borderId="3" xfId="41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horizontal="left" indent="1"/>
    </xf>
    <xf numFmtId="169" fontId="10" fillId="0" borderId="3" xfId="0" applyNumberFormat="1" applyFont="1" applyBorder="1" applyAlignment="1">
      <alignment wrapText="1"/>
    </xf>
    <xf numFmtId="169" fontId="10" fillId="0" borderId="17" xfId="0" applyNumberFormat="1" applyFont="1" applyBorder="1" applyAlignment="1">
      <alignment wrapText="1"/>
    </xf>
    <xf numFmtId="169" fontId="10" fillId="0" borderId="18" xfId="0" applyNumberFormat="1" applyFont="1" applyBorder="1" applyAlignment="1">
      <alignment wrapText="1"/>
    </xf>
    <xf numFmtId="169" fontId="9" fillId="0" borderId="7" xfId="0" applyNumberFormat="1" applyFont="1" applyBorder="1" applyAlignment="1"/>
    <xf numFmtId="169" fontId="9" fillId="0" borderId="19" xfId="0" applyNumberFormat="1" applyFont="1" applyBorder="1" applyAlignment="1"/>
    <xf numFmtId="169" fontId="9" fillId="0" borderId="20" xfId="0" applyNumberFormat="1" applyFont="1" applyBorder="1" applyAlignment="1"/>
    <xf numFmtId="169" fontId="9" fillId="0" borderId="3" xfId="0" applyNumberFormat="1" applyFont="1" applyBorder="1" applyAlignment="1">
      <alignment wrapText="1"/>
    </xf>
    <xf numFmtId="169" fontId="9" fillId="0" borderId="17" xfId="0" applyNumberFormat="1" applyFont="1" applyBorder="1" applyAlignment="1">
      <alignment wrapText="1"/>
    </xf>
    <xf numFmtId="169" fontId="9" fillId="0" borderId="18" xfId="0" applyNumberFormat="1" applyFont="1" applyBorder="1" applyAlignment="1">
      <alignment wrapText="1"/>
    </xf>
    <xf numFmtId="169" fontId="9" fillId="0" borderId="34" xfId="0" applyNumberFormat="1" applyFont="1" applyBorder="1" applyAlignment="1"/>
    <xf numFmtId="169" fontId="9" fillId="0" borderId="15" xfId="0" applyNumberFormat="1" applyFont="1" applyBorder="1" applyAlignment="1"/>
    <xf numFmtId="169" fontId="9" fillId="0" borderId="16" xfId="0" applyNumberFormat="1" applyFont="1" applyBorder="1" applyAlignment="1"/>
    <xf numFmtId="169" fontId="9" fillId="0" borderId="9" xfId="0" applyNumberFormat="1" applyFont="1" applyBorder="1" applyAlignment="1"/>
    <xf numFmtId="169" fontId="9" fillId="0" borderId="22" xfId="0" applyNumberFormat="1" applyFont="1" applyBorder="1" applyAlignment="1"/>
    <xf numFmtId="169" fontId="9" fillId="0" borderId="23" xfId="0" applyNumberFormat="1" applyFont="1" applyBorder="1" applyAlignment="1"/>
    <xf numFmtId="169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4" xfId="0" applyNumberFormat="1" applyFont="1" applyFill="1" applyBorder="1" applyAlignment="1" applyProtection="1">
      <alignment horizontal="center" vertical="top" wrapText="1"/>
    </xf>
    <xf numFmtId="169" fontId="1" fillId="0" borderId="5" xfId="0" applyNumberFormat="1" applyFont="1" applyFill="1" applyBorder="1" applyAlignment="1" applyProtection="1">
      <alignment horizontal="right"/>
    </xf>
    <xf numFmtId="169" fontId="1" fillId="0" borderId="6" xfId="0" applyNumberFormat="1" applyFont="1" applyFill="1" applyBorder="1" applyAlignment="1" applyProtection="1">
      <alignment horizontal="right"/>
    </xf>
    <xf numFmtId="169" fontId="1" fillId="0" borderId="7" xfId="0" applyNumberFormat="1" applyFont="1" applyFill="1" applyBorder="1" applyAlignment="1" applyProtection="1">
      <alignment horizontal="right"/>
    </xf>
    <xf numFmtId="169" fontId="1" fillId="0" borderId="8" xfId="0" applyNumberFormat="1" applyFont="1" applyFill="1" applyBorder="1" applyAlignment="1" applyProtection="1">
      <alignment horizontal="right"/>
    </xf>
    <xf numFmtId="169" fontId="1" fillId="0" borderId="3" xfId="0" applyNumberFormat="1" applyFont="1" applyFill="1" applyBorder="1" applyAlignment="1" applyProtection="1">
      <alignment horizontal="right"/>
    </xf>
    <xf numFmtId="169" fontId="2" fillId="0" borderId="3" xfId="0" applyNumberFormat="1" applyFont="1" applyFill="1" applyBorder="1" applyAlignment="1" applyProtection="1">
      <alignment horizontal="right"/>
      <protection locked="0"/>
    </xf>
    <xf numFmtId="169" fontId="1" fillId="0" borderId="4" xfId="0" applyNumberFormat="1" applyFont="1" applyFill="1" applyBorder="1" applyAlignment="1" applyProtection="1">
      <alignment horizontal="right"/>
    </xf>
    <xf numFmtId="169" fontId="1" fillId="0" borderId="33" xfId="0" applyNumberFormat="1" applyFont="1" applyFill="1" applyBorder="1" applyAlignment="1" applyProtection="1">
      <alignment horizontal="right"/>
    </xf>
    <xf numFmtId="169" fontId="1" fillId="0" borderId="34" xfId="0" applyNumberFormat="1" applyFont="1" applyFill="1" applyBorder="1" applyAlignment="1" applyProtection="1">
      <alignment horizontal="right"/>
    </xf>
    <xf numFmtId="169" fontId="1" fillId="0" borderId="31" xfId="0" applyNumberFormat="1" applyFont="1" applyFill="1" applyBorder="1" applyAlignment="1" applyProtection="1">
      <alignment horizontal="right"/>
    </xf>
    <xf numFmtId="169" fontId="1" fillId="0" borderId="1" xfId="0" applyNumberFormat="1" applyFont="1" applyFill="1" applyBorder="1" applyAlignment="1" applyProtection="1">
      <alignment horizontal="right"/>
    </xf>
    <xf numFmtId="169" fontId="1" fillId="0" borderId="2" xfId="0" applyNumberFormat="1" applyFont="1" applyFill="1" applyBorder="1" applyAlignment="1" applyProtection="1">
      <alignment horizontal="right"/>
    </xf>
    <xf numFmtId="169" fontId="1" fillId="0" borderId="9" xfId="0" applyNumberFormat="1" applyFont="1" applyFill="1" applyBorder="1" applyAlignment="1" applyProtection="1">
      <alignment horizontal="right"/>
    </xf>
    <xf numFmtId="169" fontId="1" fillId="0" borderId="10" xfId="0" applyNumberFormat="1" applyFont="1" applyFill="1" applyBorder="1" applyAlignment="1" applyProtection="1">
      <alignment horizontal="right"/>
    </xf>
    <xf numFmtId="169" fontId="2" fillId="2" borderId="3" xfId="0" applyNumberFormat="1" applyFont="1" applyFill="1" applyBorder="1" applyAlignment="1" applyProtection="1">
      <alignment horizontal="right"/>
      <protection locked="0"/>
    </xf>
    <xf numFmtId="169" fontId="2" fillId="0" borderId="3" xfId="0" applyNumberFormat="1" applyFont="1" applyFill="1" applyBorder="1" applyAlignment="1" applyProtection="1">
      <alignment horizontal="right"/>
    </xf>
    <xf numFmtId="169" fontId="2" fillId="2" borderId="4" xfId="0" applyNumberFormat="1" applyFont="1" applyFill="1" applyBorder="1" applyAlignment="1" applyProtection="1">
      <alignment horizontal="right"/>
      <protection locked="0"/>
    </xf>
    <xf numFmtId="169" fontId="1" fillId="0" borderId="2" xfId="0" applyNumberFormat="1" applyFont="1" applyFill="1" applyBorder="1" applyProtection="1"/>
    <xf numFmtId="169" fontId="1" fillId="0" borderId="1" xfId="0" applyNumberFormat="1" applyFont="1" applyFill="1" applyBorder="1" applyProtection="1"/>
    <xf numFmtId="169" fontId="1" fillId="0" borderId="10" xfId="0" applyNumberFormat="1" applyFont="1" applyFill="1" applyBorder="1" applyProtection="1"/>
    <xf numFmtId="169" fontId="1" fillId="0" borderId="0" xfId="0" applyNumberFormat="1" applyFont="1" applyFill="1" applyBorder="1" applyProtection="1"/>
    <xf numFmtId="165" fontId="1" fillId="0" borderId="10" xfId="0" applyNumberFormat="1" applyFont="1" applyFill="1" applyBorder="1" applyAlignment="1" applyProtection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Percent" xfId="41" builtinId="5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activeCell="F10" sqref="F10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2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2145000</v>
      </c>
      <c r="C10" s="93"/>
      <c r="D10" s="93"/>
      <c r="E10" s="93">
        <f t="shared" ref="E10:E15" si="0">$B10   +$C10   +$D10</f>
        <v>2145000</v>
      </c>
      <c r="F10" s="94">
        <v>2145000</v>
      </c>
      <c r="G10" s="95">
        <v>2145000</v>
      </c>
      <c r="H10" s="94">
        <v>200000</v>
      </c>
      <c r="I10" s="95">
        <v>200669</v>
      </c>
      <c r="J10" s="94"/>
      <c r="K10" s="95">
        <v>632311</v>
      </c>
      <c r="L10" s="94"/>
      <c r="M10" s="95"/>
      <c r="N10" s="94"/>
      <c r="O10" s="95"/>
      <c r="P10" s="94">
        <f t="shared" ref="P10:P15" si="1">$H10   +$J10   +$L10   +$N10</f>
        <v>200000</v>
      </c>
      <c r="Q10" s="95">
        <f t="shared" ref="Q10:Q15" si="2">$I10   +$K10   +$M10   +$O10</f>
        <v>832980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215.10148553089917</v>
      </c>
      <c r="T10" s="49">
        <f t="shared" ref="T10:T14" si="5">IF($E10   =0,0,($P10   /$E10   )*100)</f>
        <v>9.3240093240093245</v>
      </c>
      <c r="U10" s="51">
        <f t="shared" ref="U10:U14" si="6">IF($E10   =0,0,($Q10   /$E10   )*100)</f>
        <v>38.833566433566432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2145000</v>
      </c>
      <c r="C15" s="96">
        <f>SUM(C9:C14)</f>
        <v>0</v>
      </c>
      <c r="D15" s="96"/>
      <c r="E15" s="96">
        <f t="shared" si="0"/>
        <v>2145000</v>
      </c>
      <c r="F15" s="97">
        <f t="shared" ref="F15:O15" si="7">SUM(F9:F14)</f>
        <v>2145000</v>
      </c>
      <c r="G15" s="98">
        <f t="shared" si="7"/>
        <v>2145000</v>
      </c>
      <c r="H15" s="97">
        <f t="shared" si="7"/>
        <v>200000</v>
      </c>
      <c r="I15" s="98">
        <f t="shared" si="7"/>
        <v>200669</v>
      </c>
      <c r="J15" s="97">
        <f t="shared" si="7"/>
        <v>0</v>
      </c>
      <c r="K15" s="98">
        <f t="shared" si="7"/>
        <v>632311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200000</v>
      </c>
      <c r="Q15" s="98">
        <f t="shared" si="2"/>
        <v>832980</v>
      </c>
      <c r="R15" s="53">
        <f t="shared" si="3"/>
        <v>-100</v>
      </c>
      <c r="S15" s="54">
        <f t="shared" si="4"/>
        <v>215.10148553089917</v>
      </c>
      <c r="T15" s="53">
        <f>IF(SUM($E9:$E13) =0,0,(P15   /SUM($E9:$E13) )*100)</f>
        <v>9.3240093240093245</v>
      </c>
      <c r="U15" s="55">
        <f>IF(SUM($E9:$E13) =0,0,(Q15   /SUM($E9:$E13) )*100)</f>
        <v>38.833566433566432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/>
      <c r="I31" s="95">
        <v>19020</v>
      </c>
      <c r="J31" s="94"/>
      <c r="K31" s="95"/>
      <c r="L31" s="94"/>
      <c r="M31" s="95"/>
      <c r="N31" s="94"/>
      <c r="O31" s="95"/>
      <c r="P31" s="94">
        <f>$H31   +$J31   +$L31   +$N31</f>
        <v>0</v>
      </c>
      <c r="Q31" s="95">
        <f>$I31   +$K31   +$M31   +$O31</f>
        <v>19020</v>
      </c>
      <c r="R31" s="49">
        <f>IF($H31   =0,0,(($J31   -$H31   )/$H31   )*100)</f>
        <v>0</v>
      </c>
      <c r="S31" s="50">
        <f>IF($I31   =0,0,(($K31   -$I31   )/$I31   )*100)</f>
        <v>-100</v>
      </c>
      <c r="T31" s="49">
        <f>IF($E31   =0,0,($P31   /$E31   )*100)</f>
        <v>0</v>
      </c>
      <c r="U31" s="51">
        <f>IF($E31   =0,0,($Q31   /$E31   )*100)</f>
        <v>1.9019999999999999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0</v>
      </c>
      <c r="I32" s="98">
        <f t="shared" si="17"/>
        <v>19020</v>
      </c>
      <c r="J32" s="97">
        <f t="shared" si="17"/>
        <v>0</v>
      </c>
      <c r="K32" s="98">
        <f t="shared" si="17"/>
        <v>0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0</v>
      </c>
      <c r="Q32" s="98">
        <f>$I32   +$K32   +$M32   +$O32</f>
        <v>19020</v>
      </c>
      <c r="R32" s="53">
        <f>IF($H32   =0,0,(($J32   -$H32   )/$H32   )*100)</f>
        <v>0</v>
      </c>
      <c r="S32" s="54">
        <f>IF($I32   =0,0,(($K32   -$I32   )/$I32   )*100)</f>
        <v>-100</v>
      </c>
      <c r="T32" s="53">
        <f>IF($E32   =0,0,($P32   /$E32   )*100)</f>
        <v>0</v>
      </c>
      <c r="U32" s="55">
        <f>IF($E32   =0,0,($Q32   /$E32   )*100)</f>
        <v>1.9019999999999999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/>
      <c r="C34" s="93"/>
      <c r="D34" s="93"/>
      <c r="E34" s="93">
        <f t="shared" ref="E34:E39" si="18">$B34   +$C34   +$D34</f>
        <v>0</v>
      </c>
      <c r="F34" s="94"/>
      <c r="G34" s="95"/>
      <c r="H34" s="94"/>
      <c r="I34" s="95"/>
      <c r="J34" s="94"/>
      <c r="K34" s="95"/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0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0</v>
      </c>
      <c r="U34" s="51">
        <f t="shared" ref="U34:U38" si="24">IF($E34   =0,0,($Q34   /$E34   )*100)</f>
        <v>0</v>
      </c>
      <c r="V34" s="94"/>
      <c r="W34" s="95"/>
    </row>
    <row r="35" spans="1:23" ht="12.95" customHeight="1" x14ac:dyDescent="0.2">
      <c r="A35" s="48" t="s">
        <v>56</v>
      </c>
      <c r="B35" s="93">
        <v>9693000</v>
      </c>
      <c r="C35" s="93"/>
      <c r="D35" s="93"/>
      <c r="E35" s="93">
        <f t="shared" si="18"/>
        <v>9693000</v>
      </c>
      <c r="F35" s="94">
        <v>8722000</v>
      </c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9693000</v>
      </c>
      <c r="C39" s="96">
        <f>SUM(C34:C38)</f>
        <v>0</v>
      </c>
      <c r="D39" s="96"/>
      <c r="E39" s="96">
        <f t="shared" si="18"/>
        <v>9693000</v>
      </c>
      <c r="F39" s="97">
        <f t="shared" ref="F39:O39" si="25">SUM(F34:F38)</f>
        <v>8722000</v>
      </c>
      <c r="G39" s="98">
        <f t="shared" si="25"/>
        <v>0</v>
      </c>
      <c r="H39" s="97">
        <f t="shared" si="25"/>
        <v>0</v>
      </c>
      <c r="I39" s="98">
        <f t="shared" si="25"/>
        <v>0</v>
      </c>
      <c r="J39" s="97">
        <f t="shared" si="25"/>
        <v>0</v>
      </c>
      <c r="K39" s="98">
        <f t="shared" si="25"/>
        <v>0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0</v>
      </c>
      <c r="R39" s="53">
        <f t="shared" si="21"/>
        <v>0</v>
      </c>
      <c r="S39" s="54">
        <f t="shared" si="22"/>
        <v>0</v>
      </c>
      <c r="T39" s="53">
        <f>IF((+$E34+$E37) =0,0,(P39   /(+$E34+$E37) )*100)</f>
        <v>0</v>
      </c>
      <c r="U39" s="55">
        <f>IF((+$E34+$E37) =0,0,(Q39   /(+$E34+$E37) )*100)</f>
        <v>0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45000000</v>
      </c>
      <c r="C50" s="93"/>
      <c r="D50" s="93"/>
      <c r="E50" s="93">
        <f t="shared" si="26"/>
        <v>45000000</v>
      </c>
      <c r="F50" s="94">
        <v>36000000</v>
      </c>
      <c r="G50" s="95">
        <v>22500000</v>
      </c>
      <c r="H50" s="94"/>
      <c r="I50" s="95">
        <v>5412132</v>
      </c>
      <c r="J50" s="94"/>
      <c r="K50" s="95">
        <v>4958572</v>
      </c>
      <c r="L50" s="94"/>
      <c r="M50" s="95"/>
      <c r="N50" s="94"/>
      <c r="O50" s="95"/>
      <c r="P50" s="94">
        <f t="shared" si="27"/>
        <v>0</v>
      </c>
      <c r="Q50" s="95">
        <f t="shared" si="28"/>
        <v>10370704</v>
      </c>
      <c r="R50" s="49">
        <f t="shared" si="29"/>
        <v>0</v>
      </c>
      <c r="S50" s="50">
        <f t="shared" si="30"/>
        <v>-8.3804312237765082</v>
      </c>
      <c r="T50" s="49">
        <f t="shared" si="31"/>
        <v>0</v>
      </c>
      <c r="U50" s="51">
        <f t="shared" si="32"/>
        <v>23.046008888888888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45000000</v>
      </c>
      <c r="C52" s="96">
        <f>SUM(C41:C51)</f>
        <v>0</v>
      </c>
      <c r="D52" s="96"/>
      <c r="E52" s="96">
        <f t="shared" si="26"/>
        <v>45000000</v>
      </c>
      <c r="F52" s="97">
        <f t="shared" ref="F52:O52" si="33">SUM(F41:F51)</f>
        <v>36000000</v>
      </c>
      <c r="G52" s="98">
        <f t="shared" si="33"/>
        <v>22500000</v>
      </c>
      <c r="H52" s="97">
        <f t="shared" si="33"/>
        <v>0</v>
      </c>
      <c r="I52" s="98">
        <f t="shared" si="33"/>
        <v>5412132</v>
      </c>
      <c r="J52" s="97">
        <f t="shared" si="33"/>
        <v>0</v>
      </c>
      <c r="K52" s="98">
        <f t="shared" si="33"/>
        <v>4958572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10370704</v>
      </c>
      <c r="R52" s="53">
        <f t="shared" si="29"/>
        <v>0</v>
      </c>
      <c r="S52" s="54">
        <f t="shared" si="30"/>
        <v>-8.3804312237765082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23.046008888888888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57838000</v>
      </c>
      <c r="C64" s="105">
        <f>SUM(C9:C14,C17:C22,C25:C28,C31,C34:C38,C41:C51,C54:C57,C60:C62)</f>
        <v>0</v>
      </c>
      <c r="D64" s="105"/>
      <c r="E64" s="105">
        <f>$B64   +$C64   +$D64</f>
        <v>57838000</v>
      </c>
      <c r="F64" s="106">
        <f t="shared" ref="F64:O64" si="36">SUM(F9:F14,F17:F22,F25:F28,F31,F34:F38,F41:F51,F54:F57,F60:F62)</f>
        <v>47567000</v>
      </c>
      <c r="G64" s="107">
        <f t="shared" si="36"/>
        <v>24895000</v>
      </c>
      <c r="H64" s="106">
        <f t="shared" si="36"/>
        <v>200000</v>
      </c>
      <c r="I64" s="107">
        <f t="shared" si="36"/>
        <v>5631821</v>
      </c>
      <c r="J64" s="106">
        <f t="shared" si="36"/>
        <v>0</v>
      </c>
      <c r="K64" s="107">
        <f t="shared" si="36"/>
        <v>5590883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200000</v>
      </c>
      <c r="Q64" s="107">
        <f>$I64   +$K64   +$M64   +$O64</f>
        <v>11222704</v>
      </c>
      <c r="R64" s="62">
        <f>IF($H64   =0,0,(($J64   -$H64   )/$H64   )*100)</f>
        <v>-100</v>
      </c>
      <c r="S64" s="63">
        <f>IF($I64   =0,0,(($K64   -$I64   )/$I64   )*100)</f>
        <v>-0.72690520526131774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0.41541177692387582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23.310217052653442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61060000</v>
      </c>
      <c r="C66" s="93"/>
      <c r="D66" s="93"/>
      <c r="E66" s="93">
        <f>$B66   +$C66   +$D66</f>
        <v>61060000</v>
      </c>
      <c r="F66" s="94">
        <v>49078000</v>
      </c>
      <c r="G66" s="95">
        <v>27230000</v>
      </c>
      <c r="H66" s="94">
        <v>8295000</v>
      </c>
      <c r="I66" s="95">
        <v>18941519</v>
      </c>
      <c r="J66" s="94"/>
      <c r="K66" s="95">
        <v>18460889</v>
      </c>
      <c r="L66" s="94"/>
      <c r="M66" s="95"/>
      <c r="N66" s="94"/>
      <c r="O66" s="95"/>
      <c r="P66" s="94">
        <f>$H66   +$J66   +$L66   +$N66</f>
        <v>8295000</v>
      </c>
      <c r="Q66" s="95">
        <f>$I66   +$K66   +$M66   +$O66</f>
        <v>37402408</v>
      </c>
      <c r="R66" s="49">
        <f>IF($H66   =0,0,(($J66   -$H66   )/$H66   )*100)</f>
        <v>-100</v>
      </c>
      <c r="S66" s="50">
        <f>IF($I66   =0,0,(($K66   -$I66   )/$I66   )*100)</f>
        <v>-2.5374416909224653</v>
      </c>
      <c r="T66" s="49">
        <f>IF($E66   =0,0,($P66   /$E66   )*100)</f>
        <v>13.584998362266623</v>
      </c>
      <c r="U66" s="51">
        <f>IF($E66   =0,0,($Q66   /$E66   )*100)</f>
        <v>61.255171962004582</v>
      </c>
      <c r="V66" s="94"/>
      <c r="W66" s="95"/>
    </row>
    <row r="67" spans="1:23" ht="12.95" customHeight="1" x14ac:dyDescent="0.2">
      <c r="A67" s="57" t="s">
        <v>39</v>
      </c>
      <c r="B67" s="102">
        <f>B66</f>
        <v>61060000</v>
      </c>
      <c r="C67" s="102">
        <f>C66</f>
        <v>0</v>
      </c>
      <c r="D67" s="102"/>
      <c r="E67" s="102">
        <f>$B67   +$C67   +$D67</f>
        <v>61060000</v>
      </c>
      <c r="F67" s="103">
        <f t="shared" ref="F67:O67" si="37">F66</f>
        <v>49078000</v>
      </c>
      <c r="G67" s="104">
        <f t="shared" si="37"/>
        <v>27230000</v>
      </c>
      <c r="H67" s="103">
        <f t="shared" si="37"/>
        <v>8295000</v>
      </c>
      <c r="I67" s="104">
        <f t="shared" si="37"/>
        <v>18941519</v>
      </c>
      <c r="J67" s="103">
        <f t="shared" si="37"/>
        <v>0</v>
      </c>
      <c r="K67" s="104">
        <f t="shared" si="37"/>
        <v>18460889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8295000</v>
      </c>
      <c r="Q67" s="104">
        <f>$I67   +$K67   +$M67   +$O67</f>
        <v>37402408</v>
      </c>
      <c r="R67" s="58">
        <f>IF($H67   =0,0,(($J67   -$H67   )/$H67   )*100)</f>
        <v>-100</v>
      </c>
      <c r="S67" s="59">
        <f>IF($I67   =0,0,(($K67   -$I67   )/$I67   )*100)</f>
        <v>-2.5374416909224653</v>
      </c>
      <c r="T67" s="58">
        <f>IF($E67   =0,0,($P67   /$E67   )*100)</f>
        <v>13.584998362266623</v>
      </c>
      <c r="U67" s="60">
        <f>IF($E67   =0,0,($Q67   /$E67   )*100)</f>
        <v>61.255171962004582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61060000</v>
      </c>
      <c r="C68" s="105">
        <f>C66</f>
        <v>0</v>
      </c>
      <c r="D68" s="105"/>
      <c r="E68" s="105">
        <f>$B68   +$C68   +$D68</f>
        <v>61060000</v>
      </c>
      <c r="F68" s="106">
        <f t="shared" ref="F68:O68" si="38">F66</f>
        <v>49078000</v>
      </c>
      <c r="G68" s="107">
        <f t="shared" si="38"/>
        <v>27230000</v>
      </c>
      <c r="H68" s="106">
        <f t="shared" si="38"/>
        <v>8295000</v>
      </c>
      <c r="I68" s="107">
        <f t="shared" si="38"/>
        <v>18941519</v>
      </c>
      <c r="J68" s="106">
        <f t="shared" si="38"/>
        <v>0</v>
      </c>
      <c r="K68" s="107">
        <f t="shared" si="38"/>
        <v>18460889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8295000</v>
      </c>
      <c r="Q68" s="107">
        <f>$I68   +$K68   +$M68   +$O68</f>
        <v>37402408</v>
      </c>
      <c r="R68" s="62">
        <f>IF($H68   =0,0,(($J68   -$H68   )/$H68   )*100)</f>
        <v>-100</v>
      </c>
      <c r="S68" s="63">
        <f>IF($I68   =0,0,(($K68   -$I68   )/$I68   )*100)</f>
        <v>-2.5374416909224653</v>
      </c>
      <c r="T68" s="62">
        <f>IF($E68   =0,0,($P68   /$E68   )*100)</f>
        <v>13.584998362266623</v>
      </c>
      <c r="U68" s="66">
        <f>IF($E68   =0,0,($Q68   /$E68   )*100)</f>
        <v>61.255171962004582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118898000</v>
      </c>
      <c r="C69" s="105">
        <f>SUM(C9:C14,C17:C22,C25:C28,C31,C34:C38,C41:C51,C54:C57,C60:C62,C66)</f>
        <v>0</v>
      </c>
      <c r="D69" s="105"/>
      <c r="E69" s="105">
        <f>$B69   +$C69   +$D69</f>
        <v>118898000</v>
      </c>
      <c r="F69" s="106">
        <f t="shared" ref="F69:O69" si="39">SUM(F9:F14,F17:F22,F25:F28,F31,F34:F38,F41:F51,F54:F57,F60:F62,F66)</f>
        <v>96645000</v>
      </c>
      <c r="G69" s="107">
        <f t="shared" si="39"/>
        <v>52125000</v>
      </c>
      <c r="H69" s="106">
        <f t="shared" si="39"/>
        <v>8495000</v>
      </c>
      <c r="I69" s="107">
        <f t="shared" si="39"/>
        <v>24573340</v>
      </c>
      <c r="J69" s="106">
        <f t="shared" si="39"/>
        <v>0</v>
      </c>
      <c r="K69" s="107">
        <f t="shared" si="39"/>
        <v>24051772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8495000</v>
      </c>
      <c r="Q69" s="107">
        <f>$I69   +$K69   +$M69   +$O69</f>
        <v>48625112</v>
      </c>
      <c r="R69" s="62">
        <f>IF($H69   =0,0,(($J69   -$H69   )/$H69   )*100)</f>
        <v>-100</v>
      </c>
      <c r="S69" s="63">
        <f>IF($I69   =0,0,(($K69   -$I69   )/$I69   )*100)</f>
        <v>-2.1224953547218246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7.7789478503731511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44.526452085527218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112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1900000</v>
      </c>
      <c r="C10" s="93"/>
      <c r="D10" s="93"/>
      <c r="E10" s="93">
        <f t="shared" ref="E10:E15" si="0">$B10   +$C10   +$D10</f>
        <v>1900000</v>
      </c>
      <c r="F10" s="94">
        <v>1900000</v>
      </c>
      <c r="G10" s="95">
        <v>1900000</v>
      </c>
      <c r="H10" s="94">
        <v>341000</v>
      </c>
      <c r="I10" s="95">
        <v>340803</v>
      </c>
      <c r="J10" s="94"/>
      <c r="K10" s="95">
        <v>225454</v>
      </c>
      <c r="L10" s="94"/>
      <c r="M10" s="95"/>
      <c r="N10" s="94"/>
      <c r="O10" s="95"/>
      <c r="P10" s="94">
        <f t="shared" ref="P10:P15" si="1">$H10   +$J10   +$L10   +$N10</f>
        <v>341000</v>
      </c>
      <c r="Q10" s="95">
        <f t="shared" ref="Q10:Q15" si="2">$I10   +$K10   +$M10   +$O10</f>
        <v>566257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-33.846239616435305</v>
      </c>
      <c r="T10" s="49">
        <f t="shared" ref="T10:T14" si="5">IF($E10   =0,0,($P10   /$E10   )*100)</f>
        <v>17.94736842105263</v>
      </c>
      <c r="U10" s="51">
        <f t="shared" ref="U10:U14" si="6">IF($E10   =0,0,($Q10   /$E10   )*100)</f>
        <v>29.803000000000001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1900000</v>
      </c>
      <c r="C15" s="96">
        <f>SUM(C9:C14)</f>
        <v>0</v>
      </c>
      <c r="D15" s="96"/>
      <c r="E15" s="96">
        <f t="shared" si="0"/>
        <v>1900000</v>
      </c>
      <c r="F15" s="97">
        <f t="shared" ref="F15:O15" si="7">SUM(F9:F14)</f>
        <v>1900000</v>
      </c>
      <c r="G15" s="98">
        <f t="shared" si="7"/>
        <v>1900000</v>
      </c>
      <c r="H15" s="97">
        <f t="shared" si="7"/>
        <v>341000</v>
      </c>
      <c r="I15" s="98">
        <f t="shared" si="7"/>
        <v>340803</v>
      </c>
      <c r="J15" s="97">
        <f t="shared" si="7"/>
        <v>0</v>
      </c>
      <c r="K15" s="98">
        <f t="shared" si="7"/>
        <v>225454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341000</v>
      </c>
      <c r="Q15" s="98">
        <f t="shared" si="2"/>
        <v>566257</v>
      </c>
      <c r="R15" s="53">
        <f t="shared" si="3"/>
        <v>-100</v>
      </c>
      <c r="S15" s="54">
        <f t="shared" si="4"/>
        <v>-33.846239616435305</v>
      </c>
      <c r="T15" s="53">
        <f>IF(SUM($E9:$E13) =0,0,(P15   /SUM($E9:$E13) )*100)</f>
        <v>17.94736842105263</v>
      </c>
      <c r="U15" s="55">
        <f>IF(SUM($E9:$E13) =0,0,(Q15   /SUM($E9:$E13) )*100)</f>
        <v>29.803000000000001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>
        <v>2898000</v>
      </c>
      <c r="C28" s="93"/>
      <c r="D28" s="93"/>
      <c r="E28" s="93">
        <f>$B28   +$C28   +$D28</f>
        <v>2898000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2898000</v>
      </c>
      <c r="C29" s="96">
        <f>SUM(C25:C28)</f>
        <v>0</v>
      </c>
      <c r="D29" s="96"/>
      <c r="E29" s="96">
        <f>$B29   +$C29   +$D29</f>
        <v>2898000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>
        <v>109000</v>
      </c>
      <c r="I31" s="95">
        <v>109015</v>
      </c>
      <c r="J31" s="94"/>
      <c r="K31" s="95">
        <v>156176</v>
      </c>
      <c r="L31" s="94"/>
      <c r="M31" s="95"/>
      <c r="N31" s="94"/>
      <c r="O31" s="95"/>
      <c r="P31" s="94">
        <f>$H31   +$J31   +$L31   +$N31</f>
        <v>109000</v>
      </c>
      <c r="Q31" s="95">
        <f>$I31   +$K31   +$M31   +$O31</f>
        <v>265191</v>
      </c>
      <c r="R31" s="49">
        <f>IF($H31   =0,0,(($J31   -$H31   )/$H31   )*100)</f>
        <v>-100</v>
      </c>
      <c r="S31" s="50">
        <f>IF($I31   =0,0,(($K31   -$I31   )/$I31   )*100)</f>
        <v>43.261019125808374</v>
      </c>
      <c r="T31" s="49">
        <f>IF($E31   =0,0,($P31   /$E31   )*100)</f>
        <v>10.9</v>
      </c>
      <c r="U31" s="51">
        <f>IF($E31   =0,0,($Q31   /$E31   )*100)</f>
        <v>26.519100000000002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109000</v>
      </c>
      <c r="I32" s="98">
        <f t="shared" si="17"/>
        <v>109015</v>
      </c>
      <c r="J32" s="97">
        <f t="shared" si="17"/>
        <v>0</v>
      </c>
      <c r="K32" s="98">
        <f t="shared" si="17"/>
        <v>156176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109000</v>
      </c>
      <c r="Q32" s="98">
        <f>$I32   +$K32   +$M32   +$O32</f>
        <v>265191</v>
      </c>
      <c r="R32" s="53">
        <f>IF($H32   =0,0,(($J32   -$H32   )/$H32   )*100)</f>
        <v>-100</v>
      </c>
      <c r="S32" s="54">
        <f>IF($I32   =0,0,(($K32   -$I32   )/$I32   )*100)</f>
        <v>43.261019125808374</v>
      </c>
      <c r="T32" s="53">
        <f>IF($E32   =0,0,($P32   /$E32   )*100)</f>
        <v>10.9</v>
      </c>
      <c r="U32" s="55">
        <f>IF($E32   =0,0,($Q32   /$E32   )*100)</f>
        <v>26.519100000000002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>
        <v>1000000</v>
      </c>
      <c r="C34" s="93"/>
      <c r="D34" s="93"/>
      <c r="E34" s="93">
        <f t="shared" ref="E34:E39" si="18">$B34   +$C34   +$D34</f>
        <v>1000000</v>
      </c>
      <c r="F34" s="94">
        <v>1000000</v>
      </c>
      <c r="G34" s="95">
        <v>1000000</v>
      </c>
      <c r="H34" s="94"/>
      <c r="I34" s="95"/>
      <c r="J34" s="94"/>
      <c r="K34" s="95">
        <v>161412</v>
      </c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161412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0</v>
      </c>
      <c r="U34" s="51">
        <f t="shared" ref="U34:U38" si="24">IF($E34   =0,0,($Q34   /$E34   )*100)</f>
        <v>16.141200000000001</v>
      </c>
      <c r="V34" s="94"/>
      <c r="W34" s="95"/>
    </row>
    <row r="35" spans="1:23" ht="12.95" customHeight="1" x14ac:dyDescent="0.2">
      <c r="A35" s="48" t="s">
        <v>56</v>
      </c>
      <c r="B35" s="93"/>
      <c r="C35" s="93"/>
      <c r="D35" s="93"/>
      <c r="E35" s="93">
        <f t="shared" si="18"/>
        <v>0</v>
      </c>
      <c r="F35" s="94"/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1000000</v>
      </c>
      <c r="C39" s="96">
        <f>SUM(C34:C38)</f>
        <v>0</v>
      </c>
      <c r="D39" s="96"/>
      <c r="E39" s="96">
        <f t="shared" si="18"/>
        <v>1000000</v>
      </c>
      <c r="F39" s="97">
        <f t="shared" ref="F39:O39" si="25">SUM(F34:F38)</f>
        <v>1000000</v>
      </c>
      <c r="G39" s="98">
        <f t="shared" si="25"/>
        <v>1000000</v>
      </c>
      <c r="H39" s="97">
        <f t="shared" si="25"/>
        <v>0</v>
      </c>
      <c r="I39" s="98">
        <f t="shared" si="25"/>
        <v>0</v>
      </c>
      <c r="J39" s="97">
        <f t="shared" si="25"/>
        <v>0</v>
      </c>
      <c r="K39" s="98">
        <f t="shared" si="25"/>
        <v>161412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161412</v>
      </c>
      <c r="R39" s="53">
        <f t="shared" si="21"/>
        <v>0</v>
      </c>
      <c r="S39" s="54">
        <f t="shared" si="22"/>
        <v>0</v>
      </c>
      <c r="T39" s="53">
        <f>IF((+$E34+$E37) =0,0,(P39   /(+$E34+$E37) )*100)</f>
        <v>0</v>
      </c>
      <c r="U39" s="55">
        <f>IF((+$E34+$E37) =0,0,(Q39   /(+$E34+$E37) )*100)</f>
        <v>16.141200000000001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5000000</v>
      </c>
      <c r="C50" s="93"/>
      <c r="D50" s="93"/>
      <c r="E50" s="93">
        <f t="shared" si="26"/>
        <v>5000000</v>
      </c>
      <c r="F50" s="94">
        <v>4000000</v>
      </c>
      <c r="G50" s="95">
        <v>2500000</v>
      </c>
      <c r="H50" s="94"/>
      <c r="I50" s="95"/>
      <c r="J50" s="94"/>
      <c r="K50" s="95"/>
      <c r="L50" s="94"/>
      <c r="M50" s="95"/>
      <c r="N50" s="94"/>
      <c r="O50" s="95"/>
      <c r="P50" s="94">
        <f t="shared" si="27"/>
        <v>0</v>
      </c>
      <c r="Q50" s="95">
        <f t="shared" si="28"/>
        <v>0</v>
      </c>
      <c r="R50" s="49">
        <f t="shared" si="29"/>
        <v>0</v>
      </c>
      <c r="S50" s="50">
        <f t="shared" si="30"/>
        <v>0</v>
      </c>
      <c r="T50" s="49">
        <f t="shared" si="31"/>
        <v>0</v>
      </c>
      <c r="U50" s="51">
        <f t="shared" si="32"/>
        <v>0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5000000</v>
      </c>
      <c r="C52" s="96">
        <f>SUM(C41:C51)</f>
        <v>0</v>
      </c>
      <c r="D52" s="96"/>
      <c r="E52" s="96">
        <f t="shared" si="26"/>
        <v>5000000</v>
      </c>
      <c r="F52" s="97">
        <f t="shared" ref="F52:O52" si="33">SUM(F41:F51)</f>
        <v>4000000</v>
      </c>
      <c r="G52" s="98">
        <f t="shared" si="33"/>
        <v>2500000</v>
      </c>
      <c r="H52" s="97">
        <f t="shared" si="33"/>
        <v>0</v>
      </c>
      <c r="I52" s="98">
        <f t="shared" si="33"/>
        <v>0</v>
      </c>
      <c r="J52" s="97">
        <f t="shared" si="33"/>
        <v>0</v>
      </c>
      <c r="K52" s="98">
        <f t="shared" si="33"/>
        <v>0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0</v>
      </c>
      <c r="R52" s="53">
        <f t="shared" si="29"/>
        <v>0</v>
      </c>
      <c r="S52" s="54">
        <f t="shared" si="30"/>
        <v>0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0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11798000</v>
      </c>
      <c r="C64" s="105">
        <f>SUM(C9:C14,C17:C22,C25:C28,C31,C34:C38,C41:C51,C54:C57,C60:C62)</f>
        <v>0</v>
      </c>
      <c r="D64" s="105"/>
      <c r="E64" s="105">
        <f>$B64   +$C64   +$D64</f>
        <v>11798000</v>
      </c>
      <c r="F64" s="106">
        <f t="shared" ref="F64:O64" si="36">SUM(F9:F14,F17:F22,F25:F28,F31,F34:F38,F41:F51,F54:F57,F60:F62)</f>
        <v>7600000</v>
      </c>
      <c r="G64" s="107">
        <f t="shared" si="36"/>
        <v>5650000</v>
      </c>
      <c r="H64" s="106">
        <f t="shared" si="36"/>
        <v>450000</v>
      </c>
      <c r="I64" s="107">
        <f t="shared" si="36"/>
        <v>449818</v>
      </c>
      <c r="J64" s="106">
        <f t="shared" si="36"/>
        <v>0</v>
      </c>
      <c r="K64" s="107">
        <f t="shared" si="36"/>
        <v>543042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450000</v>
      </c>
      <c r="Q64" s="107">
        <f>$I64   +$K64   +$M64   +$O64</f>
        <v>992860</v>
      </c>
      <c r="R64" s="62">
        <f>IF($H64   =0,0,(($J64   -$H64   )/$H64   )*100)</f>
        <v>-100</v>
      </c>
      <c r="S64" s="63">
        <f>IF($I64   =0,0,(($K64   -$I64   )/$I64   )*100)</f>
        <v>20.724826485378532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3.8142057975928125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8.4154941515511101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7825000</v>
      </c>
      <c r="C66" s="93"/>
      <c r="D66" s="93"/>
      <c r="E66" s="93">
        <f>$B66   +$C66   +$D66</f>
        <v>7825000</v>
      </c>
      <c r="F66" s="94">
        <v>7825000</v>
      </c>
      <c r="G66" s="95">
        <v>3913000</v>
      </c>
      <c r="H66" s="94">
        <v>169000</v>
      </c>
      <c r="I66" s="95">
        <v>168805</v>
      </c>
      <c r="J66" s="94"/>
      <c r="K66" s="95">
        <v>2693581</v>
      </c>
      <c r="L66" s="94"/>
      <c r="M66" s="95"/>
      <c r="N66" s="94"/>
      <c r="O66" s="95"/>
      <c r="P66" s="94">
        <f>$H66   +$J66   +$L66   +$N66</f>
        <v>169000</v>
      </c>
      <c r="Q66" s="95">
        <f>$I66   +$K66   +$M66   +$O66</f>
        <v>2862386</v>
      </c>
      <c r="R66" s="49">
        <f>IF($H66   =0,0,(($J66   -$H66   )/$H66   )*100)</f>
        <v>-100</v>
      </c>
      <c r="S66" s="50">
        <f>IF($I66   =0,0,(($K66   -$I66   )/$I66   )*100)</f>
        <v>1495.6760759456176</v>
      </c>
      <c r="T66" s="49">
        <f>IF($E66   =0,0,($P66   /$E66   )*100)</f>
        <v>2.159744408945687</v>
      </c>
      <c r="U66" s="51">
        <f>IF($E66   =0,0,($Q66   /$E66   )*100)</f>
        <v>36.580012779552717</v>
      </c>
      <c r="V66" s="94"/>
      <c r="W66" s="95"/>
    </row>
    <row r="67" spans="1:23" ht="12.95" customHeight="1" x14ac:dyDescent="0.2">
      <c r="A67" s="57" t="s">
        <v>39</v>
      </c>
      <c r="B67" s="102">
        <f>B66</f>
        <v>7825000</v>
      </c>
      <c r="C67" s="102">
        <f>C66</f>
        <v>0</v>
      </c>
      <c r="D67" s="102"/>
      <c r="E67" s="102">
        <f>$B67   +$C67   +$D67</f>
        <v>7825000</v>
      </c>
      <c r="F67" s="103">
        <f t="shared" ref="F67:O67" si="37">F66</f>
        <v>7825000</v>
      </c>
      <c r="G67" s="104">
        <f t="shared" si="37"/>
        <v>3913000</v>
      </c>
      <c r="H67" s="103">
        <f t="shared" si="37"/>
        <v>169000</v>
      </c>
      <c r="I67" s="104">
        <f t="shared" si="37"/>
        <v>168805</v>
      </c>
      <c r="J67" s="103">
        <f t="shared" si="37"/>
        <v>0</v>
      </c>
      <c r="K67" s="104">
        <f t="shared" si="37"/>
        <v>2693581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169000</v>
      </c>
      <c r="Q67" s="104">
        <f>$I67   +$K67   +$M67   +$O67</f>
        <v>2862386</v>
      </c>
      <c r="R67" s="58">
        <f>IF($H67   =0,0,(($J67   -$H67   )/$H67   )*100)</f>
        <v>-100</v>
      </c>
      <c r="S67" s="59">
        <f>IF($I67   =0,0,(($K67   -$I67   )/$I67   )*100)</f>
        <v>1495.6760759456176</v>
      </c>
      <c r="T67" s="58">
        <f>IF($E67   =0,0,($P67   /$E67   )*100)</f>
        <v>2.159744408945687</v>
      </c>
      <c r="U67" s="60">
        <f>IF($E67   =0,0,($Q67   /$E67   )*100)</f>
        <v>36.580012779552717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7825000</v>
      </c>
      <c r="C68" s="105">
        <f>C66</f>
        <v>0</v>
      </c>
      <c r="D68" s="105"/>
      <c r="E68" s="105">
        <f>$B68   +$C68   +$D68</f>
        <v>7825000</v>
      </c>
      <c r="F68" s="106">
        <f t="shared" ref="F68:O68" si="38">F66</f>
        <v>7825000</v>
      </c>
      <c r="G68" s="107">
        <f t="shared" si="38"/>
        <v>3913000</v>
      </c>
      <c r="H68" s="106">
        <f t="shared" si="38"/>
        <v>169000</v>
      </c>
      <c r="I68" s="107">
        <f t="shared" si="38"/>
        <v>168805</v>
      </c>
      <c r="J68" s="106">
        <f t="shared" si="38"/>
        <v>0</v>
      </c>
      <c r="K68" s="107">
        <f t="shared" si="38"/>
        <v>2693581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169000</v>
      </c>
      <c r="Q68" s="107">
        <f>$I68   +$K68   +$M68   +$O68</f>
        <v>2862386</v>
      </c>
      <c r="R68" s="62">
        <f>IF($H68   =0,0,(($J68   -$H68   )/$H68   )*100)</f>
        <v>-100</v>
      </c>
      <c r="S68" s="63">
        <f>IF($I68   =0,0,(($K68   -$I68   )/$I68   )*100)</f>
        <v>1495.6760759456176</v>
      </c>
      <c r="T68" s="62">
        <f>IF($E68   =0,0,($P68   /$E68   )*100)</f>
        <v>2.159744408945687</v>
      </c>
      <c r="U68" s="66">
        <f>IF($E68   =0,0,($Q68   /$E68   )*100)</f>
        <v>36.580012779552717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19623000</v>
      </c>
      <c r="C69" s="105">
        <f>SUM(C9:C14,C17:C22,C25:C28,C31,C34:C38,C41:C51,C54:C57,C60:C62,C66)</f>
        <v>0</v>
      </c>
      <c r="D69" s="105"/>
      <c r="E69" s="105">
        <f>$B69   +$C69   +$D69</f>
        <v>19623000</v>
      </c>
      <c r="F69" s="106">
        <f t="shared" ref="F69:O69" si="39">SUM(F9:F14,F17:F22,F25:F28,F31,F34:F38,F41:F51,F54:F57,F60:F62,F66)</f>
        <v>15425000</v>
      </c>
      <c r="G69" s="107">
        <f t="shared" si="39"/>
        <v>9563000</v>
      </c>
      <c r="H69" s="106">
        <f t="shared" si="39"/>
        <v>619000</v>
      </c>
      <c r="I69" s="107">
        <f t="shared" si="39"/>
        <v>618623</v>
      </c>
      <c r="J69" s="106">
        <f t="shared" si="39"/>
        <v>0</v>
      </c>
      <c r="K69" s="107">
        <f t="shared" si="39"/>
        <v>3236623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619000</v>
      </c>
      <c r="Q69" s="107">
        <f>$I69   +$K69   +$M69   +$O69</f>
        <v>3855246</v>
      </c>
      <c r="R69" s="62">
        <f>IF($H69   =0,0,(($J69   -$H69   )/$H69   )*100)</f>
        <v>-100</v>
      </c>
      <c r="S69" s="63">
        <f>IF($I69   =0,0,(($K69   -$I69   )/$I69   )*100)</f>
        <v>423.19797356386681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3.1544616011822861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19.646567803088214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113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1250000</v>
      </c>
      <c r="C10" s="93"/>
      <c r="D10" s="93"/>
      <c r="E10" s="93">
        <f t="shared" ref="E10:E15" si="0">$B10   +$C10   +$D10</f>
        <v>1250000</v>
      </c>
      <c r="F10" s="94">
        <v>1250000</v>
      </c>
      <c r="G10" s="95">
        <v>1250000</v>
      </c>
      <c r="H10" s="94">
        <v>404000</v>
      </c>
      <c r="I10" s="95">
        <v>404278</v>
      </c>
      <c r="J10" s="94"/>
      <c r="K10" s="95">
        <v>394700</v>
      </c>
      <c r="L10" s="94"/>
      <c r="M10" s="95"/>
      <c r="N10" s="94"/>
      <c r="O10" s="95"/>
      <c r="P10" s="94">
        <f t="shared" ref="P10:P15" si="1">$H10   +$J10   +$L10   +$N10</f>
        <v>404000</v>
      </c>
      <c r="Q10" s="95">
        <f t="shared" ref="Q10:Q15" si="2">$I10   +$K10   +$M10   +$O10</f>
        <v>798978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-2.3691618143950448</v>
      </c>
      <c r="T10" s="49">
        <f t="shared" ref="T10:T14" si="5">IF($E10   =0,0,($P10   /$E10   )*100)</f>
        <v>32.32</v>
      </c>
      <c r="U10" s="51">
        <f t="shared" ref="U10:U14" si="6">IF($E10   =0,0,($Q10   /$E10   )*100)</f>
        <v>63.918240000000004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1250000</v>
      </c>
      <c r="C15" s="96">
        <f>SUM(C9:C14)</f>
        <v>0</v>
      </c>
      <c r="D15" s="96"/>
      <c r="E15" s="96">
        <f t="shared" si="0"/>
        <v>1250000</v>
      </c>
      <c r="F15" s="97">
        <f t="shared" ref="F15:O15" si="7">SUM(F9:F14)</f>
        <v>1250000</v>
      </c>
      <c r="G15" s="98">
        <f t="shared" si="7"/>
        <v>1250000</v>
      </c>
      <c r="H15" s="97">
        <f t="shared" si="7"/>
        <v>404000</v>
      </c>
      <c r="I15" s="98">
        <f t="shared" si="7"/>
        <v>404278</v>
      </c>
      <c r="J15" s="97">
        <f t="shared" si="7"/>
        <v>0</v>
      </c>
      <c r="K15" s="98">
        <f t="shared" si="7"/>
        <v>394700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404000</v>
      </c>
      <c r="Q15" s="98">
        <f t="shared" si="2"/>
        <v>798978</v>
      </c>
      <c r="R15" s="53">
        <f t="shared" si="3"/>
        <v>-100</v>
      </c>
      <c r="S15" s="54">
        <f t="shared" si="4"/>
        <v>-2.3691618143950448</v>
      </c>
      <c r="T15" s="53">
        <f>IF(SUM($E9:$E13) =0,0,(P15   /SUM($E9:$E13) )*100)</f>
        <v>32.32</v>
      </c>
      <c r="U15" s="55">
        <f>IF(SUM($E9:$E13) =0,0,(Q15   /SUM($E9:$E13) )*100)</f>
        <v>63.918240000000004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>
        <v>2029000</v>
      </c>
      <c r="G28" s="95">
        <v>2029000</v>
      </c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2029000</v>
      </c>
      <c r="G29" s="98">
        <f t="shared" si="16"/>
        <v>2029000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>
        <v>250000</v>
      </c>
      <c r="I31" s="95">
        <v>69083</v>
      </c>
      <c r="J31" s="94"/>
      <c r="K31" s="95">
        <v>743471</v>
      </c>
      <c r="L31" s="94"/>
      <c r="M31" s="95"/>
      <c r="N31" s="94"/>
      <c r="O31" s="95"/>
      <c r="P31" s="94">
        <f>$H31   +$J31   +$L31   +$N31</f>
        <v>250000</v>
      </c>
      <c r="Q31" s="95">
        <f>$I31   +$K31   +$M31   +$O31</f>
        <v>812554</v>
      </c>
      <c r="R31" s="49">
        <f>IF($H31   =0,0,(($J31   -$H31   )/$H31   )*100)</f>
        <v>-100</v>
      </c>
      <c r="S31" s="50">
        <f>IF($I31   =0,0,(($K31   -$I31   )/$I31   )*100)</f>
        <v>976.19964390660505</v>
      </c>
      <c r="T31" s="49">
        <f>IF($E31   =0,0,($P31   /$E31   )*100)</f>
        <v>25</v>
      </c>
      <c r="U31" s="51">
        <f>IF($E31   =0,0,($Q31   /$E31   )*100)</f>
        <v>81.255399999999995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250000</v>
      </c>
      <c r="I32" s="98">
        <f t="shared" si="17"/>
        <v>69083</v>
      </c>
      <c r="J32" s="97">
        <f t="shared" si="17"/>
        <v>0</v>
      </c>
      <c r="K32" s="98">
        <f t="shared" si="17"/>
        <v>743471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250000</v>
      </c>
      <c r="Q32" s="98">
        <f>$I32   +$K32   +$M32   +$O32</f>
        <v>812554</v>
      </c>
      <c r="R32" s="53">
        <f>IF($H32   =0,0,(($J32   -$H32   )/$H32   )*100)</f>
        <v>-100</v>
      </c>
      <c r="S32" s="54">
        <f>IF($I32   =0,0,(($K32   -$I32   )/$I32   )*100)</f>
        <v>976.19964390660505</v>
      </c>
      <c r="T32" s="53">
        <f>IF($E32   =0,0,($P32   /$E32   )*100)</f>
        <v>25</v>
      </c>
      <c r="U32" s="55">
        <f>IF($E32   =0,0,($Q32   /$E32   )*100)</f>
        <v>81.255399999999995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/>
      <c r="C34" s="93"/>
      <c r="D34" s="93"/>
      <c r="E34" s="93">
        <f t="shared" ref="E34:E39" si="18">$B34   +$C34   +$D34</f>
        <v>0</v>
      </c>
      <c r="F34" s="94"/>
      <c r="G34" s="95"/>
      <c r="H34" s="94"/>
      <c r="I34" s="95"/>
      <c r="J34" s="94"/>
      <c r="K34" s="95"/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0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0</v>
      </c>
      <c r="U34" s="51">
        <f t="shared" ref="U34:U38" si="24">IF($E34   =0,0,($Q34   /$E34   )*100)</f>
        <v>0</v>
      </c>
      <c r="V34" s="94"/>
      <c r="W34" s="95"/>
    </row>
    <row r="35" spans="1:23" ht="12.95" customHeight="1" x14ac:dyDescent="0.2">
      <c r="A35" s="48" t="s">
        <v>56</v>
      </c>
      <c r="B35" s="93"/>
      <c r="C35" s="93"/>
      <c r="D35" s="93"/>
      <c r="E35" s="93">
        <f t="shared" si="18"/>
        <v>0</v>
      </c>
      <c r="F35" s="94"/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0</v>
      </c>
      <c r="C39" s="96">
        <f>SUM(C34:C38)</f>
        <v>0</v>
      </c>
      <c r="D39" s="96"/>
      <c r="E39" s="96">
        <f t="shared" si="18"/>
        <v>0</v>
      </c>
      <c r="F39" s="97">
        <f t="shared" ref="F39:O39" si="25">SUM(F34:F38)</f>
        <v>0</v>
      </c>
      <c r="G39" s="98">
        <f t="shared" si="25"/>
        <v>0</v>
      </c>
      <c r="H39" s="97">
        <f t="shared" si="25"/>
        <v>0</v>
      </c>
      <c r="I39" s="98">
        <f t="shared" si="25"/>
        <v>0</v>
      </c>
      <c r="J39" s="97">
        <f t="shared" si="25"/>
        <v>0</v>
      </c>
      <c r="K39" s="98">
        <f t="shared" si="25"/>
        <v>0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0</v>
      </c>
      <c r="R39" s="53">
        <f t="shared" si="21"/>
        <v>0</v>
      </c>
      <c r="S39" s="54">
        <f t="shared" si="22"/>
        <v>0</v>
      </c>
      <c r="T39" s="53">
        <f>IF((+$E34+$E37) =0,0,(P39   /(+$E34+$E37) )*100)</f>
        <v>0</v>
      </c>
      <c r="U39" s="55">
        <f>IF((+$E34+$E37) =0,0,(Q39   /(+$E34+$E37) )*100)</f>
        <v>0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/>
      <c r="C50" s="93"/>
      <c r="D50" s="93"/>
      <c r="E50" s="93">
        <f t="shared" si="26"/>
        <v>0</v>
      </c>
      <c r="F50" s="94"/>
      <c r="G50" s="95"/>
      <c r="H50" s="94"/>
      <c r="I50" s="95"/>
      <c r="J50" s="94"/>
      <c r="K50" s="95"/>
      <c r="L50" s="94"/>
      <c r="M50" s="95"/>
      <c r="N50" s="94"/>
      <c r="O50" s="95"/>
      <c r="P50" s="94">
        <f t="shared" si="27"/>
        <v>0</v>
      </c>
      <c r="Q50" s="95">
        <f t="shared" si="28"/>
        <v>0</v>
      </c>
      <c r="R50" s="49">
        <f t="shared" si="29"/>
        <v>0</v>
      </c>
      <c r="S50" s="50">
        <f t="shared" si="30"/>
        <v>0</v>
      </c>
      <c r="T50" s="49">
        <f t="shared" si="31"/>
        <v>0</v>
      </c>
      <c r="U50" s="51">
        <f t="shared" si="32"/>
        <v>0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0</v>
      </c>
      <c r="C52" s="96">
        <f>SUM(C41:C51)</f>
        <v>0</v>
      </c>
      <c r="D52" s="96"/>
      <c r="E52" s="96">
        <f t="shared" si="26"/>
        <v>0</v>
      </c>
      <c r="F52" s="97">
        <f t="shared" ref="F52:O52" si="33">SUM(F41:F51)</f>
        <v>0</v>
      </c>
      <c r="G52" s="98">
        <f t="shared" si="33"/>
        <v>0</v>
      </c>
      <c r="H52" s="97">
        <f t="shared" si="33"/>
        <v>0</v>
      </c>
      <c r="I52" s="98">
        <f t="shared" si="33"/>
        <v>0</v>
      </c>
      <c r="J52" s="97">
        <f t="shared" si="33"/>
        <v>0</v>
      </c>
      <c r="K52" s="98">
        <f t="shared" si="33"/>
        <v>0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0</v>
      </c>
      <c r="R52" s="53">
        <f t="shared" si="29"/>
        <v>0</v>
      </c>
      <c r="S52" s="54">
        <f t="shared" si="30"/>
        <v>0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0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2250000</v>
      </c>
      <c r="C64" s="105">
        <f>SUM(C9:C14,C17:C22,C25:C28,C31,C34:C38,C41:C51,C54:C57,C60:C62)</f>
        <v>0</v>
      </c>
      <c r="D64" s="105"/>
      <c r="E64" s="105">
        <f>$B64   +$C64   +$D64</f>
        <v>2250000</v>
      </c>
      <c r="F64" s="106">
        <f t="shared" ref="F64:O64" si="36">SUM(F9:F14,F17:F22,F25:F28,F31,F34:F38,F41:F51,F54:F57,F60:F62)</f>
        <v>3979000</v>
      </c>
      <c r="G64" s="107">
        <f t="shared" si="36"/>
        <v>3529000</v>
      </c>
      <c r="H64" s="106">
        <f t="shared" si="36"/>
        <v>654000</v>
      </c>
      <c r="I64" s="107">
        <f t="shared" si="36"/>
        <v>473361</v>
      </c>
      <c r="J64" s="106">
        <f t="shared" si="36"/>
        <v>0</v>
      </c>
      <c r="K64" s="107">
        <f t="shared" si="36"/>
        <v>1138171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654000</v>
      </c>
      <c r="Q64" s="107">
        <f>$I64   +$K64   +$M64   +$O64</f>
        <v>1611532</v>
      </c>
      <c r="R64" s="62">
        <f>IF($H64   =0,0,(($J64   -$H64   )/$H64   )*100)</f>
        <v>-100</v>
      </c>
      <c r="S64" s="63">
        <f>IF($I64   =0,0,(($K64   -$I64   )/$I64   )*100)</f>
        <v>140.44460781517699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29.06666666666667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71.623644444444452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/>
      <c r="C66" s="93"/>
      <c r="D66" s="93"/>
      <c r="E66" s="93">
        <f>$B66   +$C66   +$D66</f>
        <v>0</v>
      </c>
      <c r="F66" s="94"/>
      <c r="G66" s="95"/>
      <c r="H66" s="94"/>
      <c r="I66" s="95"/>
      <c r="J66" s="94"/>
      <c r="K66" s="95"/>
      <c r="L66" s="94"/>
      <c r="M66" s="95"/>
      <c r="N66" s="94"/>
      <c r="O66" s="95"/>
      <c r="P66" s="94">
        <f>$H66   +$J66   +$L66   +$N66</f>
        <v>0</v>
      </c>
      <c r="Q66" s="95">
        <f>$I66   +$K66   +$M66   +$O66</f>
        <v>0</v>
      </c>
      <c r="R66" s="49">
        <f>IF($H66   =0,0,(($J66   -$H66   )/$H66   )*100)</f>
        <v>0</v>
      </c>
      <c r="S66" s="50">
        <f>IF($I66   =0,0,(($K66   -$I66   )/$I66   )*100)</f>
        <v>0</v>
      </c>
      <c r="T66" s="49">
        <f>IF($E66   =0,0,($P66   /$E66   )*100)</f>
        <v>0</v>
      </c>
      <c r="U66" s="51">
        <f>IF($E66   =0,0,($Q66   /$E66   )*100)</f>
        <v>0</v>
      </c>
      <c r="V66" s="94"/>
      <c r="W66" s="95"/>
    </row>
    <row r="67" spans="1:23" ht="12.95" customHeight="1" x14ac:dyDescent="0.2">
      <c r="A67" s="57" t="s">
        <v>39</v>
      </c>
      <c r="B67" s="102">
        <f>B66</f>
        <v>0</v>
      </c>
      <c r="C67" s="102">
        <f>C66</f>
        <v>0</v>
      </c>
      <c r="D67" s="102"/>
      <c r="E67" s="102">
        <f>$B67   +$C67   +$D67</f>
        <v>0</v>
      </c>
      <c r="F67" s="103">
        <f t="shared" ref="F67:O67" si="37">F66</f>
        <v>0</v>
      </c>
      <c r="G67" s="104">
        <f t="shared" si="37"/>
        <v>0</v>
      </c>
      <c r="H67" s="103">
        <f t="shared" si="37"/>
        <v>0</v>
      </c>
      <c r="I67" s="104">
        <f t="shared" si="37"/>
        <v>0</v>
      </c>
      <c r="J67" s="103">
        <f t="shared" si="37"/>
        <v>0</v>
      </c>
      <c r="K67" s="104">
        <f t="shared" si="37"/>
        <v>0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0</v>
      </c>
      <c r="Q67" s="104">
        <f>$I67   +$K67   +$M67   +$O67</f>
        <v>0</v>
      </c>
      <c r="R67" s="58">
        <f>IF($H67   =0,0,(($J67   -$H67   )/$H67   )*100)</f>
        <v>0</v>
      </c>
      <c r="S67" s="59">
        <f>IF($I67   =0,0,(($K67   -$I67   )/$I67   )*100)</f>
        <v>0</v>
      </c>
      <c r="T67" s="58">
        <f>IF($E67   =0,0,($P67   /$E67   )*100)</f>
        <v>0</v>
      </c>
      <c r="U67" s="60">
        <f>IF($E67   =0,0,($Q67   /$E67   )*100)</f>
        <v>0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0</v>
      </c>
      <c r="C68" s="105">
        <f>C66</f>
        <v>0</v>
      </c>
      <c r="D68" s="105"/>
      <c r="E68" s="105">
        <f>$B68   +$C68   +$D68</f>
        <v>0</v>
      </c>
      <c r="F68" s="106">
        <f t="shared" ref="F68:O68" si="38">F66</f>
        <v>0</v>
      </c>
      <c r="G68" s="107">
        <f t="shared" si="38"/>
        <v>0</v>
      </c>
      <c r="H68" s="106">
        <f t="shared" si="38"/>
        <v>0</v>
      </c>
      <c r="I68" s="107">
        <f t="shared" si="38"/>
        <v>0</v>
      </c>
      <c r="J68" s="106">
        <f t="shared" si="38"/>
        <v>0</v>
      </c>
      <c r="K68" s="107">
        <f t="shared" si="38"/>
        <v>0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0</v>
      </c>
      <c r="Q68" s="107">
        <f>$I68   +$K68   +$M68   +$O68</f>
        <v>0</v>
      </c>
      <c r="R68" s="62">
        <f>IF($H68   =0,0,(($J68   -$H68   )/$H68   )*100)</f>
        <v>0</v>
      </c>
      <c r="S68" s="63">
        <f>IF($I68   =0,0,(($K68   -$I68   )/$I68   )*100)</f>
        <v>0</v>
      </c>
      <c r="T68" s="62">
        <f>IF($E68   =0,0,($P68   /$E68   )*100)</f>
        <v>0</v>
      </c>
      <c r="U68" s="66">
        <f>IF($E68   =0,0,($Q68   /$E68   )*100)</f>
        <v>0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2250000</v>
      </c>
      <c r="C69" s="105">
        <f>SUM(C9:C14,C17:C22,C25:C28,C31,C34:C38,C41:C51,C54:C57,C60:C62,C66)</f>
        <v>0</v>
      </c>
      <c r="D69" s="105"/>
      <c r="E69" s="105">
        <f>$B69   +$C69   +$D69</f>
        <v>2250000</v>
      </c>
      <c r="F69" s="106">
        <f t="shared" ref="F69:O69" si="39">SUM(F9:F14,F17:F22,F25:F28,F31,F34:F38,F41:F51,F54:F57,F60:F62,F66)</f>
        <v>3979000</v>
      </c>
      <c r="G69" s="107">
        <f t="shared" si="39"/>
        <v>3529000</v>
      </c>
      <c r="H69" s="106">
        <f t="shared" si="39"/>
        <v>654000</v>
      </c>
      <c r="I69" s="107">
        <f t="shared" si="39"/>
        <v>473361</v>
      </c>
      <c r="J69" s="106">
        <f t="shared" si="39"/>
        <v>0</v>
      </c>
      <c r="K69" s="107">
        <f t="shared" si="39"/>
        <v>1138171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654000</v>
      </c>
      <c r="Q69" s="107">
        <f>$I69   +$K69   +$M69   +$O69</f>
        <v>1611532</v>
      </c>
      <c r="R69" s="62">
        <f>IF($H69   =0,0,(($J69   -$H69   )/$H69   )*100)</f>
        <v>-100</v>
      </c>
      <c r="S69" s="63">
        <f>IF($I69   =0,0,(($K69   -$I69   )/$I69   )*100)</f>
        <v>140.44460781517699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29.06666666666667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71.623644444444452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114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1900000</v>
      </c>
      <c r="C10" s="93"/>
      <c r="D10" s="93"/>
      <c r="E10" s="93">
        <f t="shared" ref="E10:E15" si="0">$B10   +$C10   +$D10</f>
        <v>1900000</v>
      </c>
      <c r="F10" s="94">
        <v>1900000</v>
      </c>
      <c r="G10" s="95">
        <v>1900000</v>
      </c>
      <c r="H10" s="94">
        <v>224000</v>
      </c>
      <c r="I10" s="95">
        <v>225036</v>
      </c>
      <c r="J10" s="94"/>
      <c r="K10" s="95">
        <v>1165072</v>
      </c>
      <c r="L10" s="94"/>
      <c r="M10" s="95"/>
      <c r="N10" s="94"/>
      <c r="O10" s="95"/>
      <c r="P10" s="94">
        <f t="shared" ref="P10:P15" si="1">$H10   +$J10   +$L10   +$N10</f>
        <v>224000</v>
      </c>
      <c r="Q10" s="95">
        <f t="shared" ref="Q10:Q15" si="2">$I10   +$K10   +$M10   +$O10</f>
        <v>1390108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417.72694146714304</v>
      </c>
      <c r="T10" s="49">
        <f t="shared" ref="T10:T14" si="5">IF($E10   =0,0,($P10   /$E10   )*100)</f>
        <v>11.789473684210526</v>
      </c>
      <c r="U10" s="51">
        <f t="shared" ref="U10:U14" si="6">IF($E10   =0,0,($Q10   /$E10   )*100)</f>
        <v>73.163578947368421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1900000</v>
      </c>
      <c r="C15" s="96">
        <f>SUM(C9:C14)</f>
        <v>0</v>
      </c>
      <c r="D15" s="96"/>
      <c r="E15" s="96">
        <f t="shared" si="0"/>
        <v>1900000</v>
      </c>
      <c r="F15" s="97">
        <f t="shared" ref="F15:O15" si="7">SUM(F9:F14)</f>
        <v>1900000</v>
      </c>
      <c r="G15" s="98">
        <f t="shared" si="7"/>
        <v>1900000</v>
      </c>
      <c r="H15" s="97">
        <f t="shared" si="7"/>
        <v>224000</v>
      </c>
      <c r="I15" s="98">
        <f t="shared" si="7"/>
        <v>225036</v>
      </c>
      <c r="J15" s="97">
        <f t="shared" si="7"/>
        <v>0</v>
      </c>
      <c r="K15" s="98">
        <f t="shared" si="7"/>
        <v>1165072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224000</v>
      </c>
      <c r="Q15" s="98">
        <f t="shared" si="2"/>
        <v>1390108</v>
      </c>
      <c r="R15" s="53">
        <f t="shared" si="3"/>
        <v>-100</v>
      </c>
      <c r="S15" s="54">
        <f t="shared" si="4"/>
        <v>417.72694146714304</v>
      </c>
      <c r="T15" s="53">
        <f>IF(SUM($E9:$E13) =0,0,(P15   /SUM($E9:$E13) )*100)</f>
        <v>11.789473684210526</v>
      </c>
      <c r="U15" s="55">
        <f>IF(SUM($E9:$E13) =0,0,(Q15   /SUM($E9:$E13) )*100)</f>
        <v>73.163578947368421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738000</v>
      </c>
      <c r="G31" s="95">
        <v>250000</v>
      </c>
      <c r="H31" s="94">
        <v>203000</v>
      </c>
      <c r="I31" s="95">
        <v>203695</v>
      </c>
      <c r="J31" s="94"/>
      <c r="K31" s="95">
        <v>190350</v>
      </c>
      <c r="L31" s="94"/>
      <c r="M31" s="95"/>
      <c r="N31" s="94"/>
      <c r="O31" s="95"/>
      <c r="P31" s="94">
        <f>$H31   +$J31   +$L31   +$N31</f>
        <v>203000</v>
      </c>
      <c r="Q31" s="95">
        <f>$I31   +$K31   +$M31   +$O31</f>
        <v>394045</v>
      </c>
      <c r="R31" s="49">
        <f>IF($H31   =0,0,(($J31   -$H31   )/$H31   )*100)</f>
        <v>-100</v>
      </c>
      <c r="S31" s="50">
        <f>IF($I31   =0,0,(($K31   -$I31   )/$I31   )*100)</f>
        <v>-6.551461744274528</v>
      </c>
      <c r="T31" s="49">
        <f>IF($E31   =0,0,($P31   /$E31   )*100)</f>
        <v>20.3</v>
      </c>
      <c r="U31" s="51">
        <f>IF($E31   =0,0,($Q31   /$E31   )*100)</f>
        <v>39.404499999999999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738000</v>
      </c>
      <c r="G32" s="98">
        <f t="shared" si="17"/>
        <v>250000</v>
      </c>
      <c r="H32" s="97">
        <f t="shared" si="17"/>
        <v>203000</v>
      </c>
      <c r="I32" s="98">
        <f t="shared" si="17"/>
        <v>203695</v>
      </c>
      <c r="J32" s="97">
        <f t="shared" si="17"/>
        <v>0</v>
      </c>
      <c r="K32" s="98">
        <f t="shared" si="17"/>
        <v>190350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203000</v>
      </c>
      <c r="Q32" s="98">
        <f>$I32   +$K32   +$M32   +$O32</f>
        <v>394045</v>
      </c>
      <c r="R32" s="53">
        <f>IF($H32   =0,0,(($J32   -$H32   )/$H32   )*100)</f>
        <v>-100</v>
      </c>
      <c r="S32" s="54">
        <f>IF($I32   =0,0,(($K32   -$I32   )/$I32   )*100)</f>
        <v>-6.551461744274528</v>
      </c>
      <c r="T32" s="53">
        <f>IF($E32   =0,0,($P32   /$E32   )*100)</f>
        <v>20.3</v>
      </c>
      <c r="U32" s="55">
        <f>IF($E32   =0,0,($Q32   /$E32   )*100)</f>
        <v>39.404499999999999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>
        <v>1000000</v>
      </c>
      <c r="C34" s="93"/>
      <c r="D34" s="93"/>
      <c r="E34" s="93">
        <f t="shared" ref="E34:E39" si="18">$B34   +$C34   +$D34</f>
        <v>1000000</v>
      </c>
      <c r="F34" s="94">
        <v>1000000</v>
      </c>
      <c r="G34" s="95"/>
      <c r="H34" s="94"/>
      <c r="I34" s="95"/>
      <c r="J34" s="94"/>
      <c r="K34" s="95"/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0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0</v>
      </c>
      <c r="U34" s="51">
        <f t="shared" ref="U34:U38" si="24">IF($E34   =0,0,($Q34   /$E34   )*100)</f>
        <v>0</v>
      </c>
      <c r="V34" s="94"/>
      <c r="W34" s="95"/>
    </row>
    <row r="35" spans="1:23" ht="12.95" customHeight="1" x14ac:dyDescent="0.2">
      <c r="A35" s="48" t="s">
        <v>56</v>
      </c>
      <c r="B35" s="93"/>
      <c r="C35" s="93"/>
      <c r="D35" s="93"/>
      <c r="E35" s="93">
        <f t="shared" si="18"/>
        <v>0</v>
      </c>
      <c r="F35" s="94"/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1000000</v>
      </c>
      <c r="C39" s="96">
        <f>SUM(C34:C38)</f>
        <v>0</v>
      </c>
      <c r="D39" s="96"/>
      <c r="E39" s="96">
        <f t="shared" si="18"/>
        <v>1000000</v>
      </c>
      <c r="F39" s="97">
        <f t="shared" ref="F39:O39" si="25">SUM(F34:F38)</f>
        <v>1000000</v>
      </c>
      <c r="G39" s="98">
        <f t="shared" si="25"/>
        <v>0</v>
      </c>
      <c r="H39" s="97">
        <f t="shared" si="25"/>
        <v>0</v>
      </c>
      <c r="I39" s="98">
        <f t="shared" si="25"/>
        <v>0</v>
      </c>
      <c r="J39" s="97">
        <f t="shared" si="25"/>
        <v>0</v>
      </c>
      <c r="K39" s="98">
        <f t="shared" si="25"/>
        <v>0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0</v>
      </c>
      <c r="R39" s="53">
        <f t="shared" si="21"/>
        <v>0</v>
      </c>
      <c r="S39" s="54">
        <f t="shared" si="22"/>
        <v>0</v>
      </c>
      <c r="T39" s="53">
        <f>IF((+$E34+$E37) =0,0,(P39   /(+$E34+$E37) )*100)</f>
        <v>0</v>
      </c>
      <c r="U39" s="55">
        <f>IF((+$E34+$E37) =0,0,(Q39   /(+$E34+$E37) )*100)</f>
        <v>0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4000000</v>
      </c>
      <c r="C50" s="93"/>
      <c r="D50" s="93"/>
      <c r="E50" s="93">
        <f t="shared" si="26"/>
        <v>4000000</v>
      </c>
      <c r="F50" s="94">
        <v>3200000</v>
      </c>
      <c r="G50" s="95">
        <v>2000000</v>
      </c>
      <c r="H50" s="94"/>
      <c r="I50" s="95"/>
      <c r="J50" s="94"/>
      <c r="K50" s="95"/>
      <c r="L50" s="94"/>
      <c r="M50" s="95"/>
      <c r="N50" s="94"/>
      <c r="O50" s="95"/>
      <c r="P50" s="94">
        <f t="shared" si="27"/>
        <v>0</v>
      </c>
      <c r="Q50" s="95">
        <f t="shared" si="28"/>
        <v>0</v>
      </c>
      <c r="R50" s="49">
        <f t="shared" si="29"/>
        <v>0</v>
      </c>
      <c r="S50" s="50">
        <f t="shared" si="30"/>
        <v>0</v>
      </c>
      <c r="T50" s="49">
        <f t="shared" si="31"/>
        <v>0</v>
      </c>
      <c r="U50" s="51">
        <f t="shared" si="32"/>
        <v>0</v>
      </c>
      <c r="V50" s="94"/>
      <c r="W50" s="95"/>
    </row>
    <row r="51" spans="1:23" ht="12.95" customHeight="1" x14ac:dyDescent="0.2">
      <c r="A51" s="48" t="s">
        <v>71</v>
      </c>
      <c r="B51" s="93">
        <v>2000000</v>
      </c>
      <c r="C51" s="93"/>
      <c r="D51" s="93"/>
      <c r="E51" s="93">
        <f t="shared" si="26"/>
        <v>2000000</v>
      </c>
      <c r="F51" s="94">
        <v>2000000</v>
      </c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6000000</v>
      </c>
      <c r="C52" s="96">
        <f>SUM(C41:C51)</f>
        <v>0</v>
      </c>
      <c r="D52" s="96"/>
      <c r="E52" s="96">
        <f t="shared" si="26"/>
        <v>6000000</v>
      </c>
      <c r="F52" s="97">
        <f t="shared" ref="F52:O52" si="33">SUM(F41:F51)</f>
        <v>5200000</v>
      </c>
      <c r="G52" s="98">
        <f t="shared" si="33"/>
        <v>2000000</v>
      </c>
      <c r="H52" s="97">
        <f t="shared" si="33"/>
        <v>0</v>
      </c>
      <c r="I52" s="98">
        <f t="shared" si="33"/>
        <v>0</v>
      </c>
      <c r="J52" s="97">
        <f t="shared" si="33"/>
        <v>0</v>
      </c>
      <c r="K52" s="98">
        <f t="shared" si="33"/>
        <v>0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0</v>
      </c>
      <c r="R52" s="53">
        <f t="shared" si="29"/>
        <v>0</v>
      </c>
      <c r="S52" s="54">
        <f t="shared" si="30"/>
        <v>0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0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9900000</v>
      </c>
      <c r="C64" s="105">
        <f>SUM(C9:C14,C17:C22,C25:C28,C31,C34:C38,C41:C51,C54:C57,C60:C62)</f>
        <v>0</v>
      </c>
      <c r="D64" s="105"/>
      <c r="E64" s="105">
        <f>$B64   +$C64   +$D64</f>
        <v>9900000</v>
      </c>
      <c r="F64" s="106">
        <f t="shared" ref="F64:O64" si="36">SUM(F9:F14,F17:F22,F25:F28,F31,F34:F38,F41:F51,F54:F57,F60:F62)</f>
        <v>8838000</v>
      </c>
      <c r="G64" s="107">
        <f t="shared" si="36"/>
        <v>4150000</v>
      </c>
      <c r="H64" s="106">
        <f t="shared" si="36"/>
        <v>427000</v>
      </c>
      <c r="I64" s="107">
        <f t="shared" si="36"/>
        <v>428731</v>
      </c>
      <c r="J64" s="106">
        <f t="shared" si="36"/>
        <v>0</v>
      </c>
      <c r="K64" s="107">
        <f t="shared" si="36"/>
        <v>1355422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427000</v>
      </c>
      <c r="Q64" s="107">
        <f>$I64   +$K64   +$M64   +$O64</f>
        <v>1784153</v>
      </c>
      <c r="R64" s="62">
        <f>IF($H64   =0,0,(($J64   -$H64   )/$H64   )*100)</f>
        <v>-100</v>
      </c>
      <c r="S64" s="63">
        <f>IF($I64   =0,0,(($K64   -$I64   )/$I64   )*100)</f>
        <v>216.14742111020661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5.4050632911392409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22.584215189873419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10063000</v>
      </c>
      <c r="C66" s="93"/>
      <c r="D66" s="93"/>
      <c r="E66" s="93">
        <f>$B66   +$C66   +$D66</f>
        <v>10063000</v>
      </c>
      <c r="F66" s="94">
        <v>7342000</v>
      </c>
      <c r="G66" s="95">
        <v>4350000</v>
      </c>
      <c r="H66" s="94">
        <v>4033000</v>
      </c>
      <c r="I66" s="95">
        <v>4032998</v>
      </c>
      <c r="J66" s="94"/>
      <c r="K66" s="95">
        <v>2267272</v>
      </c>
      <c r="L66" s="94"/>
      <c r="M66" s="95"/>
      <c r="N66" s="94"/>
      <c r="O66" s="95"/>
      <c r="P66" s="94">
        <f>$H66   +$J66   +$L66   +$N66</f>
        <v>4033000</v>
      </c>
      <c r="Q66" s="95">
        <f>$I66   +$K66   +$M66   +$O66</f>
        <v>6300270</v>
      </c>
      <c r="R66" s="49">
        <f>IF($H66   =0,0,(($J66   -$H66   )/$H66   )*100)</f>
        <v>-100</v>
      </c>
      <c r="S66" s="50">
        <f>IF($I66   =0,0,(($K66   -$I66   )/$I66   )*100)</f>
        <v>-43.781970633260912</v>
      </c>
      <c r="T66" s="49">
        <f>IF($E66   =0,0,($P66   /$E66   )*100)</f>
        <v>40.077511676438441</v>
      </c>
      <c r="U66" s="51">
        <f>IF($E66   =0,0,($Q66   /$E66   )*100)</f>
        <v>62.608267912153437</v>
      </c>
      <c r="V66" s="94"/>
      <c r="W66" s="95"/>
    </row>
    <row r="67" spans="1:23" ht="12.95" customHeight="1" x14ac:dyDescent="0.2">
      <c r="A67" s="57" t="s">
        <v>39</v>
      </c>
      <c r="B67" s="102">
        <f>B66</f>
        <v>10063000</v>
      </c>
      <c r="C67" s="102">
        <f>C66</f>
        <v>0</v>
      </c>
      <c r="D67" s="102"/>
      <c r="E67" s="102">
        <f>$B67   +$C67   +$D67</f>
        <v>10063000</v>
      </c>
      <c r="F67" s="103">
        <f t="shared" ref="F67:O67" si="37">F66</f>
        <v>7342000</v>
      </c>
      <c r="G67" s="104">
        <f t="shared" si="37"/>
        <v>4350000</v>
      </c>
      <c r="H67" s="103">
        <f t="shared" si="37"/>
        <v>4033000</v>
      </c>
      <c r="I67" s="104">
        <f t="shared" si="37"/>
        <v>4032998</v>
      </c>
      <c r="J67" s="103">
        <f t="shared" si="37"/>
        <v>0</v>
      </c>
      <c r="K67" s="104">
        <f t="shared" si="37"/>
        <v>2267272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4033000</v>
      </c>
      <c r="Q67" s="104">
        <f>$I67   +$K67   +$M67   +$O67</f>
        <v>6300270</v>
      </c>
      <c r="R67" s="58">
        <f>IF($H67   =0,0,(($J67   -$H67   )/$H67   )*100)</f>
        <v>-100</v>
      </c>
      <c r="S67" s="59">
        <f>IF($I67   =0,0,(($K67   -$I67   )/$I67   )*100)</f>
        <v>-43.781970633260912</v>
      </c>
      <c r="T67" s="58">
        <f>IF($E67   =0,0,($P67   /$E67   )*100)</f>
        <v>40.077511676438441</v>
      </c>
      <c r="U67" s="60">
        <f>IF($E67   =0,0,($Q67   /$E67   )*100)</f>
        <v>62.608267912153437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10063000</v>
      </c>
      <c r="C68" s="105">
        <f>C66</f>
        <v>0</v>
      </c>
      <c r="D68" s="105"/>
      <c r="E68" s="105">
        <f>$B68   +$C68   +$D68</f>
        <v>10063000</v>
      </c>
      <c r="F68" s="106">
        <f t="shared" ref="F68:O68" si="38">F66</f>
        <v>7342000</v>
      </c>
      <c r="G68" s="107">
        <f t="shared" si="38"/>
        <v>4350000</v>
      </c>
      <c r="H68" s="106">
        <f t="shared" si="38"/>
        <v>4033000</v>
      </c>
      <c r="I68" s="107">
        <f t="shared" si="38"/>
        <v>4032998</v>
      </c>
      <c r="J68" s="106">
        <f t="shared" si="38"/>
        <v>0</v>
      </c>
      <c r="K68" s="107">
        <f t="shared" si="38"/>
        <v>2267272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4033000</v>
      </c>
      <c r="Q68" s="107">
        <f>$I68   +$K68   +$M68   +$O68</f>
        <v>6300270</v>
      </c>
      <c r="R68" s="62">
        <f>IF($H68   =0,0,(($J68   -$H68   )/$H68   )*100)</f>
        <v>-100</v>
      </c>
      <c r="S68" s="63">
        <f>IF($I68   =0,0,(($K68   -$I68   )/$I68   )*100)</f>
        <v>-43.781970633260912</v>
      </c>
      <c r="T68" s="62">
        <f>IF($E68   =0,0,($P68   /$E68   )*100)</f>
        <v>40.077511676438441</v>
      </c>
      <c r="U68" s="66">
        <f>IF($E68   =0,0,($Q68   /$E68   )*100)</f>
        <v>62.608267912153437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19963000</v>
      </c>
      <c r="C69" s="105">
        <f>SUM(C9:C14,C17:C22,C25:C28,C31,C34:C38,C41:C51,C54:C57,C60:C62,C66)</f>
        <v>0</v>
      </c>
      <c r="D69" s="105"/>
      <c r="E69" s="105">
        <f>$B69   +$C69   +$D69</f>
        <v>19963000</v>
      </c>
      <c r="F69" s="106">
        <f t="shared" ref="F69:O69" si="39">SUM(F9:F14,F17:F22,F25:F28,F31,F34:F38,F41:F51,F54:F57,F60:F62,F66)</f>
        <v>16180000</v>
      </c>
      <c r="G69" s="107">
        <f t="shared" si="39"/>
        <v>8500000</v>
      </c>
      <c r="H69" s="106">
        <f t="shared" si="39"/>
        <v>4460000</v>
      </c>
      <c r="I69" s="107">
        <f t="shared" si="39"/>
        <v>4461729</v>
      </c>
      <c r="J69" s="106">
        <f t="shared" si="39"/>
        <v>0</v>
      </c>
      <c r="K69" s="107">
        <f t="shared" si="39"/>
        <v>3622694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4460000</v>
      </c>
      <c r="Q69" s="107">
        <f>$I69   +$K69   +$M69   +$O69</f>
        <v>8084423</v>
      </c>
      <c r="R69" s="62">
        <f>IF($H69   =0,0,(($J69   -$H69   )/$H69   )*100)</f>
        <v>-100</v>
      </c>
      <c r="S69" s="63">
        <f>IF($I69   =0,0,(($K69   -$I69   )/$I69   )*100)</f>
        <v>-18.805153786794314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24.828814785948893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45.005973389745591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115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1900000</v>
      </c>
      <c r="C10" s="93"/>
      <c r="D10" s="93"/>
      <c r="E10" s="93">
        <f t="shared" ref="E10:E15" si="0">$B10   +$C10   +$D10</f>
        <v>1900000</v>
      </c>
      <c r="F10" s="94">
        <v>1900000</v>
      </c>
      <c r="G10" s="95">
        <v>1900000</v>
      </c>
      <c r="H10" s="94">
        <v>1764000</v>
      </c>
      <c r="I10" s="95">
        <v>1764176</v>
      </c>
      <c r="J10" s="94"/>
      <c r="K10" s="95">
        <v>127844</v>
      </c>
      <c r="L10" s="94"/>
      <c r="M10" s="95"/>
      <c r="N10" s="94"/>
      <c r="O10" s="95"/>
      <c r="P10" s="94">
        <f t="shared" ref="P10:P15" si="1">$H10   +$J10   +$L10   +$N10</f>
        <v>1764000</v>
      </c>
      <c r="Q10" s="95">
        <f t="shared" ref="Q10:Q15" si="2">$I10   +$K10   +$M10   +$O10</f>
        <v>1892020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-92.753330733441558</v>
      </c>
      <c r="T10" s="49">
        <f t="shared" ref="T10:T14" si="5">IF($E10   =0,0,($P10   /$E10   )*100)</f>
        <v>92.84210526315789</v>
      </c>
      <c r="U10" s="51">
        <f t="shared" ref="U10:U14" si="6">IF($E10   =0,0,($Q10   /$E10   )*100)</f>
        <v>99.58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1900000</v>
      </c>
      <c r="C15" s="96">
        <f>SUM(C9:C14)</f>
        <v>0</v>
      </c>
      <c r="D15" s="96"/>
      <c r="E15" s="96">
        <f t="shared" si="0"/>
        <v>1900000</v>
      </c>
      <c r="F15" s="97">
        <f t="shared" ref="F15:O15" si="7">SUM(F9:F14)</f>
        <v>1900000</v>
      </c>
      <c r="G15" s="98">
        <f t="shared" si="7"/>
        <v>1900000</v>
      </c>
      <c r="H15" s="97">
        <f t="shared" si="7"/>
        <v>1764000</v>
      </c>
      <c r="I15" s="98">
        <f t="shared" si="7"/>
        <v>1764176</v>
      </c>
      <c r="J15" s="97">
        <f t="shared" si="7"/>
        <v>0</v>
      </c>
      <c r="K15" s="98">
        <f t="shared" si="7"/>
        <v>127844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1764000</v>
      </c>
      <c r="Q15" s="98">
        <f t="shared" si="2"/>
        <v>1892020</v>
      </c>
      <c r="R15" s="53">
        <f t="shared" si="3"/>
        <v>-100</v>
      </c>
      <c r="S15" s="54">
        <f t="shared" si="4"/>
        <v>-92.753330733441558</v>
      </c>
      <c r="T15" s="53">
        <f>IF(SUM($E9:$E13) =0,0,(P15   /SUM($E9:$E13) )*100)</f>
        <v>92.84210526315789</v>
      </c>
      <c r="U15" s="55">
        <f>IF(SUM($E9:$E13) =0,0,(Q15   /SUM($E9:$E13) )*100)</f>
        <v>99.58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/>
      <c r="I31" s="95">
        <v>51092</v>
      </c>
      <c r="J31" s="94"/>
      <c r="K31" s="95">
        <v>274383</v>
      </c>
      <c r="L31" s="94"/>
      <c r="M31" s="95"/>
      <c r="N31" s="94"/>
      <c r="O31" s="95"/>
      <c r="P31" s="94">
        <f>$H31   +$J31   +$L31   +$N31</f>
        <v>0</v>
      </c>
      <c r="Q31" s="95">
        <f>$I31   +$K31   +$M31   +$O31</f>
        <v>325475</v>
      </c>
      <c r="R31" s="49">
        <f>IF($H31   =0,0,(($J31   -$H31   )/$H31   )*100)</f>
        <v>0</v>
      </c>
      <c r="S31" s="50">
        <f>IF($I31   =0,0,(($K31   -$I31   )/$I31   )*100)</f>
        <v>437.03710952791039</v>
      </c>
      <c r="T31" s="49">
        <f>IF($E31   =0,0,($P31   /$E31   )*100)</f>
        <v>0</v>
      </c>
      <c r="U31" s="51">
        <f>IF($E31   =0,0,($Q31   /$E31   )*100)</f>
        <v>32.547499999999999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0</v>
      </c>
      <c r="I32" s="98">
        <f t="shared" si="17"/>
        <v>51092</v>
      </c>
      <c r="J32" s="97">
        <f t="shared" si="17"/>
        <v>0</v>
      </c>
      <c r="K32" s="98">
        <f t="shared" si="17"/>
        <v>274383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0</v>
      </c>
      <c r="Q32" s="98">
        <f>$I32   +$K32   +$M32   +$O32</f>
        <v>325475</v>
      </c>
      <c r="R32" s="53">
        <f>IF($H32   =0,0,(($J32   -$H32   )/$H32   )*100)</f>
        <v>0</v>
      </c>
      <c r="S32" s="54">
        <f>IF($I32   =0,0,(($K32   -$I32   )/$I32   )*100)</f>
        <v>437.03710952791039</v>
      </c>
      <c r="T32" s="53">
        <f>IF($E32   =0,0,($P32   /$E32   )*100)</f>
        <v>0</v>
      </c>
      <c r="U32" s="55">
        <f>IF($E32   =0,0,($Q32   /$E32   )*100)</f>
        <v>32.547499999999999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>
        <v>2000000</v>
      </c>
      <c r="C34" s="93"/>
      <c r="D34" s="93"/>
      <c r="E34" s="93">
        <f t="shared" ref="E34:E39" si="18">$B34   +$C34   +$D34</f>
        <v>2000000</v>
      </c>
      <c r="F34" s="94">
        <v>2000000</v>
      </c>
      <c r="G34" s="95"/>
      <c r="H34" s="94"/>
      <c r="I34" s="95">
        <v>2203764</v>
      </c>
      <c r="J34" s="94"/>
      <c r="K34" s="95"/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2203764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-100</v>
      </c>
      <c r="T34" s="49">
        <f t="shared" ref="T34:T38" si="23">IF($E34   =0,0,($P34   /$E34   )*100)</f>
        <v>0</v>
      </c>
      <c r="U34" s="51">
        <f t="shared" ref="U34:U38" si="24">IF($E34   =0,0,($Q34   /$E34   )*100)</f>
        <v>110.18820000000001</v>
      </c>
      <c r="V34" s="94"/>
      <c r="W34" s="95"/>
    </row>
    <row r="35" spans="1:23" ht="12.95" customHeight="1" x14ac:dyDescent="0.2">
      <c r="A35" s="48" t="s">
        <v>56</v>
      </c>
      <c r="B35" s="93">
        <v>44000</v>
      </c>
      <c r="C35" s="93"/>
      <c r="D35" s="93"/>
      <c r="E35" s="93">
        <f t="shared" si="18"/>
        <v>44000</v>
      </c>
      <c r="F35" s="94">
        <v>40000</v>
      </c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2044000</v>
      </c>
      <c r="C39" s="96">
        <f>SUM(C34:C38)</f>
        <v>0</v>
      </c>
      <c r="D39" s="96"/>
      <c r="E39" s="96">
        <f t="shared" si="18"/>
        <v>2044000</v>
      </c>
      <c r="F39" s="97">
        <f t="shared" ref="F39:O39" si="25">SUM(F34:F38)</f>
        <v>2040000</v>
      </c>
      <c r="G39" s="98">
        <f t="shared" si="25"/>
        <v>0</v>
      </c>
      <c r="H39" s="97">
        <f t="shared" si="25"/>
        <v>0</v>
      </c>
      <c r="I39" s="98">
        <f t="shared" si="25"/>
        <v>2203764</v>
      </c>
      <c r="J39" s="97">
        <f t="shared" si="25"/>
        <v>0</v>
      </c>
      <c r="K39" s="98">
        <f t="shared" si="25"/>
        <v>0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2203764</v>
      </c>
      <c r="R39" s="53">
        <f t="shared" si="21"/>
        <v>0</v>
      </c>
      <c r="S39" s="54">
        <f t="shared" si="22"/>
        <v>-100</v>
      </c>
      <c r="T39" s="53">
        <f>IF((+$E34+$E37) =0,0,(P39   /(+$E34+$E37) )*100)</f>
        <v>0</v>
      </c>
      <c r="U39" s="55">
        <f>IF((+$E34+$E37) =0,0,(Q39   /(+$E34+$E37) )*100)</f>
        <v>110.18820000000001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4000000</v>
      </c>
      <c r="C50" s="93"/>
      <c r="D50" s="93"/>
      <c r="E50" s="93">
        <f t="shared" si="26"/>
        <v>4000000</v>
      </c>
      <c r="F50" s="94">
        <v>3200000</v>
      </c>
      <c r="G50" s="95">
        <v>2000000</v>
      </c>
      <c r="H50" s="94"/>
      <c r="I50" s="95"/>
      <c r="J50" s="94"/>
      <c r="K50" s="95">
        <v>187834</v>
      </c>
      <c r="L50" s="94"/>
      <c r="M50" s="95"/>
      <c r="N50" s="94"/>
      <c r="O50" s="95"/>
      <c r="P50" s="94">
        <f t="shared" si="27"/>
        <v>0</v>
      </c>
      <c r="Q50" s="95">
        <f t="shared" si="28"/>
        <v>187834</v>
      </c>
      <c r="R50" s="49">
        <f t="shared" si="29"/>
        <v>0</v>
      </c>
      <c r="S50" s="50">
        <f t="shared" si="30"/>
        <v>0</v>
      </c>
      <c r="T50" s="49">
        <f t="shared" si="31"/>
        <v>0</v>
      </c>
      <c r="U50" s="51">
        <f t="shared" si="32"/>
        <v>4.6958500000000001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4000000</v>
      </c>
      <c r="C52" s="96">
        <f>SUM(C41:C51)</f>
        <v>0</v>
      </c>
      <c r="D52" s="96"/>
      <c r="E52" s="96">
        <f t="shared" si="26"/>
        <v>4000000</v>
      </c>
      <c r="F52" s="97">
        <f t="shared" ref="F52:O52" si="33">SUM(F41:F51)</f>
        <v>3200000</v>
      </c>
      <c r="G52" s="98">
        <f t="shared" si="33"/>
        <v>2000000</v>
      </c>
      <c r="H52" s="97">
        <f t="shared" si="33"/>
        <v>0</v>
      </c>
      <c r="I52" s="98">
        <f t="shared" si="33"/>
        <v>0</v>
      </c>
      <c r="J52" s="97">
        <f t="shared" si="33"/>
        <v>0</v>
      </c>
      <c r="K52" s="98">
        <f t="shared" si="33"/>
        <v>187834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187834</v>
      </c>
      <c r="R52" s="53">
        <f t="shared" si="29"/>
        <v>0</v>
      </c>
      <c r="S52" s="54">
        <f t="shared" si="30"/>
        <v>0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4.6958500000000001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8944000</v>
      </c>
      <c r="C64" s="105">
        <f>SUM(C9:C14,C17:C22,C25:C28,C31,C34:C38,C41:C51,C54:C57,C60:C62)</f>
        <v>0</v>
      </c>
      <c r="D64" s="105"/>
      <c r="E64" s="105">
        <f>$B64   +$C64   +$D64</f>
        <v>8944000</v>
      </c>
      <c r="F64" s="106">
        <f t="shared" ref="F64:O64" si="36">SUM(F9:F14,F17:F22,F25:F28,F31,F34:F38,F41:F51,F54:F57,F60:F62)</f>
        <v>7840000</v>
      </c>
      <c r="G64" s="107">
        <f t="shared" si="36"/>
        <v>4150000</v>
      </c>
      <c r="H64" s="106">
        <f t="shared" si="36"/>
        <v>1764000</v>
      </c>
      <c r="I64" s="107">
        <f t="shared" si="36"/>
        <v>4019032</v>
      </c>
      <c r="J64" s="106">
        <f t="shared" si="36"/>
        <v>0</v>
      </c>
      <c r="K64" s="107">
        <f t="shared" si="36"/>
        <v>590061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1764000</v>
      </c>
      <c r="Q64" s="107">
        <f>$I64   +$K64   +$M64   +$O64</f>
        <v>4609093</v>
      </c>
      <c r="R64" s="62">
        <f>IF($H64   =0,0,(($J64   -$H64   )/$H64   )*100)</f>
        <v>-100</v>
      </c>
      <c r="S64" s="63">
        <f>IF($I64   =0,0,(($K64   -$I64   )/$I64   )*100)</f>
        <v>-85.318330384032777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19.820224719101123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51.787561797752815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11612000</v>
      </c>
      <c r="C66" s="93"/>
      <c r="D66" s="93"/>
      <c r="E66" s="93">
        <f>$B66   +$C66   +$D66</f>
        <v>11612000</v>
      </c>
      <c r="F66" s="94">
        <v>10700000</v>
      </c>
      <c r="G66" s="95">
        <v>5200000</v>
      </c>
      <c r="H66" s="94">
        <v>4012000</v>
      </c>
      <c r="I66" s="95">
        <v>4046597</v>
      </c>
      <c r="J66" s="94"/>
      <c r="K66" s="95">
        <v>6885768</v>
      </c>
      <c r="L66" s="94"/>
      <c r="M66" s="95"/>
      <c r="N66" s="94"/>
      <c r="O66" s="95"/>
      <c r="P66" s="94">
        <f>$H66   +$J66   +$L66   +$N66</f>
        <v>4012000</v>
      </c>
      <c r="Q66" s="95">
        <f>$I66   +$K66   +$M66   +$O66</f>
        <v>10932365</v>
      </c>
      <c r="R66" s="49">
        <f>IF($H66   =0,0,(($J66   -$H66   )/$H66   )*100)</f>
        <v>-100</v>
      </c>
      <c r="S66" s="50">
        <f>IF($I66   =0,0,(($K66   -$I66   )/$I66   )*100)</f>
        <v>70.16194100870436</v>
      </c>
      <c r="T66" s="49">
        <f>IF($E66   =0,0,($P66   /$E66   )*100)</f>
        <v>34.550465036169484</v>
      </c>
      <c r="U66" s="51">
        <f>IF($E66   =0,0,($Q66   /$E66   )*100)</f>
        <v>94.147132276954864</v>
      </c>
      <c r="V66" s="94"/>
      <c r="W66" s="95"/>
    </row>
    <row r="67" spans="1:23" ht="12.95" customHeight="1" x14ac:dyDescent="0.2">
      <c r="A67" s="57" t="s">
        <v>39</v>
      </c>
      <c r="B67" s="102">
        <f>B66</f>
        <v>11612000</v>
      </c>
      <c r="C67" s="102">
        <f>C66</f>
        <v>0</v>
      </c>
      <c r="D67" s="102"/>
      <c r="E67" s="102">
        <f>$B67   +$C67   +$D67</f>
        <v>11612000</v>
      </c>
      <c r="F67" s="103">
        <f t="shared" ref="F67:O67" si="37">F66</f>
        <v>10700000</v>
      </c>
      <c r="G67" s="104">
        <f t="shared" si="37"/>
        <v>5200000</v>
      </c>
      <c r="H67" s="103">
        <f t="shared" si="37"/>
        <v>4012000</v>
      </c>
      <c r="I67" s="104">
        <f t="shared" si="37"/>
        <v>4046597</v>
      </c>
      <c r="J67" s="103">
        <f t="shared" si="37"/>
        <v>0</v>
      </c>
      <c r="K67" s="104">
        <f t="shared" si="37"/>
        <v>6885768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4012000</v>
      </c>
      <c r="Q67" s="104">
        <f>$I67   +$K67   +$M67   +$O67</f>
        <v>10932365</v>
      </c>
      <c r="R67" s="58">
        <f>IF($H67   =0,0,(($J67   -$H67   )/$H67   )*100)</f>
        <v>-100</v>
      </c>
      <c r="S67" s="59">
        <f>IF($I67   =0,0,(($K67   -$I67   )/$I67   )*100)</f>
        <v>70.16194100870436</v>
      </c>
      <c r="T67" s="58">
        <f>IF($E67   =0,0,($P67   /$E67   )*100)</f>
        <v>34.550465036169484</v>
      </c>
      <c r="U67" s="60">
        <f>IF($E67   =0,0,($Q67   /$E67   )*100)</f>
        <v>94.147132276954864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11612000</v>
      </c>
      <c r="C68" s="105">
        <f>C66</f>
        <v>0</v>
      </c>
      <c r="D68" s="105"/>
      <c r="E68" s="105">
        <f>$B68   +$C68   +$D68</f>
        <v>11612000</v>
      </c>
      <c r="F68" s="106">
        <f t="shared" ref="F68:O68" si="38">F66</f>
        <v>10700000</v>
      </c>
      <c r="G68" s="107">
        <f t="shared" si="38"/>
        <v>5200000</v>
      </c>
      <c r="H68" s="106">
        <f t="shared" si="38"/>
        <v>4012000</v>
      </c>
      <c r="I68" s="107">
        <f t="shared" si="38"/>
        <v>4046597</v>
      </c>
      <c r="J68" s="106">
        <f t="shared" si="38"/>
        <v>0</v>
      </c>
      <c r="K68" s="107">
        <f t="shared" si="38"/>
        <v>6885768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4012000</v>
      </c>
      <c r="Q68" s="107">
        <f>$I68   +$K68   +$M68   +$O68</f>
        <v>10932365</v>
      </c>
      <c r="R68" s="62">
        <f>IF($H68   =0,0,(($J68   -$H68   )/$H68   )*100)</f>
        <v>-100</v>
      </c>
      <c r="S68" s="63">
        <f>IF($I68   =0,0,(($K68   -$I68   )/$I68   )*100)</f>
        <v>70.16194100870436</v>
      </c>
      <c r="T68" s="62">
        <f>IF($E68   =0,0,($P68   /$E68   )*100)</f>
        <v>34.550465036169484</v>
      </c>
      <c r="U68" s="66">
        <f>IF($E68   =0,0,($Q68   /$E68   )*100)</f>
        <v>94.147132276954864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20556000</v>
      </c>
      <c r="C69" s="105">
        <f>SUM(C9:C14,C17:C22,C25:C28,C31,C34:C38,C41:C51,C54:C57,C60:C62,C66)</f>
        <v>0</v>
      </c>
      <c r="D69" s="105"/>
      <c r="E69" s="105">
        <f>$B69   +$C69   +$D69</f>
        <v>20556000</v>
      </c>
      <c r="F69" s="106">
        <f t="shared" ref="F69:O69" si="39">SUM(F9:F14,F17:F22,F25:F28,F31,F34:F38,F41:F51,F54:F57,F60:F62,F66)</f>
        <v>18540000</v>
      </c>
      <c r="G69" s="107">
        <f t="shared" si="39"/>
        <v>9350000</v>
      </c>
      <c r="H69" s="106">
        <f t="shared" si="39"/>
        <v>5776000</v>
      </c>
      <c r="I69" s="107">
        <f t="shared" si="39"/>
        <v>8065629</v>
      </c>
      <c r="J69" s="106">
        <f t="shared" si="39"/>
        <v>0</v>
      </c>
      <c r="K69" s="107">
        <f t="shared" si="39"/>
        <v>7475829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5776000</v>
      </c>
      <c r="Q69" s="107">
        <f>$I69   +$K69   +$M69   +$O69</f>
        <v>15541458</v>
      </c>
      <c r="R69" s="62">
        <f>IF($H69   =0,0,(($J69   -$H69   )/$H69   )*100)</f>
        <v>-100</v>
      </c>
      <c r="S69" s="63">
        <f>IF($I69   =0,0,(($K69   -$I69   )/$I69   )*100)</f>
        <v>-7.3125109027454647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28.159126365054604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75.767638455538219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116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1700000</v>
      </c>
      <c r="C10" s="93"/>
      <c r="D10" s="93"/>
      <c r="E10" s="93">
        <f t="shared" ref="E10:E15" si="0">$B10   +$C10   +$D10</f>
        <v>1700000</v>
      </c>
      <c r="F10" s="94">
        <v>1700000</v>
      </c>
      <c r="G10" s="95">
        <v>1700000</v>
      </c>
      <c r="H10" s="94">
        <v>140000</v>
      </c>
      <c r="I10" s="95">
        <v>390543</v>
      </c>
      <c r="J10" s="94"/>
      <c r="K10" s="95">
        <v>488598</v>
      </c>
      <c r="L10" s="94"/>
      <c r="M10" s="95"/>
      <c r="N10" s="94"/>
      <c r="O10" s="95"/>
      <c r="P10" s="94">
        <f t="shared" ref="P10:P15" si="1">$H10   +$J10   +$L10   +$N10</f>
        <v>140000</v>
      </c>
      <c r="Q10" s="95">
        <f t="shared" ref="Q10:Q15" si="2">$I10   +$K10   +$M10   +$O10</f>
        <v>879141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25.107350535024313</v>
      </c>
      <c r="T10" s="49">
        <f t="shared" ref="T10:T14" si="5">IF($E10   =0,0,($P10   /$E10   )*100)</f>
        <v>8.235294117647058</v>
      </c>
      <c r="U10" s="51">
        <f t="shared" ref="U10:U14" si="6">IF($E10   =0,0,($Q10   /$E10   )*100)</f>
        <v>51.714176470588235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1700000</v>
      </c>
      <c r="C15" s="96">
        <f>SUM(C9:C14)</f>
        <v>0</v>
      </c>
      <c r="D15" s="96"/>
      <c r="E15" s="96">
        <f t="shared" si="0"/>
        <v>1700000</v>
      </c>
      <c r="F15" s="97">
        <f t="shared" ref="F15:O15" si="7">SUM(F9:F14)</f>
        <v>1700000</v>
      </c>
      <c r="G15" s="98">
        <f t="shared" si="7"/>
        <v>1700000</v>
      </c>
      <c r="H15" s="97">
        <f t="shared" si="7"/>
        <v>140000</v>
      </c>
      <c r="I15" s="98">
        <f t="shared" si="7"/>
        <v>390543</v>
      </c>
      <c r="J15" s="97">
        <f t="shared" si="7"/>
        <v>0</v>
      </c>
      <c r="K15" s="98">
        <f t="shared" si="7"/>
        <v>488598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140000</v>
      </c>
      <c r="Q15" s="98">
        <f t="shared" si="2"/>
        <v>879141</v>
      </c>
      <c r="R15" s="53">
        <f t="shared" si="3"/>
        <v>-100</v>
      </c>
      <c r="S15" s="54">
        <f t="shared" si="4"/>
        <v>25.107350535024313</v>
      </c>
      <c r="T15" s="53">
        <f>IF(SUM($E9:$E13) =0,0,(P15   /SUM($E9:$E13) )*100)</f>
        <v>8.235294117647058</v>
      </c>
      <c r="U15" s="55">
        <f>IF(SUM($E9:$E13) =0,0,(Q15   /SUM($E9:$E13) )*100)</f>
        <v>51.714176470588235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1086000</v>
      </c>
      <c r="C31" s="93"/>
      <c r="D31" s="93"/>
      <c r="E31" s="93">
        <f>$B31   +$C31   +$D31</f>
        <v>1086000</v>
      </c>
      <c r="F31" s="94">
        <v>722000</v>
      </c>
      <c r="G31" s="95">
        <v>272000</v>
      </c>
      <c r="H31" s="94">
        <v>78000</v>
      </c>
      <c r="I31" s="95">
        <v>78860</v>
      </c>
      <c r="J31" s="94"/>
      <c r="K31" s="95">
        <v>48000</v>
      </c>
      <c r="L31" s="94"/>
      <c r="M31" s="95"/>
      <c r="N31" s="94"/>
      <c r="O31" s="95"/>
      <c r="P31" s="94">
        <f>$H31   +$J31   +$L31   +$N31</f>
        <v>78000</v>
      </c>
      <c r="Q31" s="95">
        <f>$I31   +$K31   +$M31   +$O31</f>
        <v>126860</v>
      </c>
      <c r="R31" s="49">
        <f>IF($H31   =0,0,(($J31   -$H31   )/$H31   )*100)</f>
        <v>-100</v>
      </c>
      <c r="S31" s="50">
        <f>IF($I31   =0,0,(($K31   -$I31   )/$I31   )*100)</f>
        <v>-39.132640121734717</v>
      </c>
      <c r="T31" s="49">
        <f>IF($E31   =0,0,($P31   /$E31   )*100)</f>
        <v>7.1823204419889501</v>
      </c>
      <c r="U31" s="51">
        <f>IF($E31   =0,0,($Q31   /$E31   )*100)</f>
        <v>11.681399631675875</v>
      </c>
      <c r="V31" s="94"/>
      <c r="W31" s="95"/>
    </row>
    <row r="32" spans="1:23" ht="12.95" customHeight="1" x14ac:dyDescent="0.2">
      <c r="A32" s="52" t="s">
        <v>39</v>
      </c>
      <c r="B32" s="96">
        <f>B31</f>
        <v>1086000</v>
      </c>
      <c r="C32" s="96">
        <f>C31</f>
        <v>0</v>
      </c>
      <c r="D32" s="96"/>
      <c r="E32" s="96">
        <f>$B32   +$C32   +$D32</f>
        <v>1086000</v>
      </c>
      <c r="F32" s="97">
        <f t="shared" ref="F32:O32" si="17">F31</f>
        <v>722000</v>
      </c>
      <c r="G32" s="98">
        <f t="shared" si="17"/>
        <v>272000</v>
      </c>
      <c r="H32" s="97">
        <f t="shared" si="17"/>
        <v>78000</v>
      </c>
      <c r="I32" s="98">
        <f t="shared" si="17"/>
        <v>78860</v>
      </c>
      <c r="J32" s="97">
        <f t="shared" si="17"/>
        <v>0</v>
      </c>
      <c r="K32" s="98">
        <f t="shared" si="17"/>
        <v>48000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78000</v>
      </c>
      <c r="Q32" s="98">
        <f>$I32   +$K32   +$M32   +$O32</f>
        <v>126860</v>
      </c>
      <c r="R32" s="53">
        <f>IF($H32   =0,0,(($J32   -$H32   )/$H32   )*100)</f>
        <v>-100</v>
      </c>
      <c r="S32" s="54">
        <f>IF($I32   =0,0,(($K32   -$I32   )/$I32   )*100)</f>
        <v>-39.132640121734717</v>
      </c>
      <c r="T32" s="53">
        <f>IF($E32   =0,0,($P32   /$E32   )*100)</f>
        <v>7.1823204419889501</v>
      </c>
      <c r="U32" s="55">
        <f>IF($E32   =0,0,($Q32   /$E32   )*100)</f>
        <v>11.681399631675875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>
        <v>6000000</v>
      </c>
      <c r="C34" s="93"/>
      <c r="D34" s="93"/>
      <c r="E34" s="93">
        <f t="shared" ref="E34:E39" si="18">$B34   +$C34   +$D34</f>
        <v>6000000</v>
      </c>
      <c r="F34" s="94">
        <v>6000000</v>
      </c>
      <c r="G34" s="95">
        <v>2000000</v>
      </c>
      <c r="H34" s="94">
        <v>1801000</v>
      </c>
      <c r="I34" s="95">
        <v>1579464</v>
      </c>
      <c r="J34" s="94"/>
      <c r="K34" s="95">
        <v>3657159</v>
      </c>
      <c r="L34" s="94"/>
      <c r="M34" s="95"/>
      <c r="N34" s="94"/>
      <c r="O34" s="95"/>
      <c r="P34" s="94">
        <f t="shared" ref="P34:P39" si="19">$H34   +$J34   +$L34   +$N34</f>
        <v>1801000</v>
      </c>
      <c r="Q34" s="95">
        <f t="shared" ref="Q34:Q39" si="20">$I34   +$K34   +$M34   +$O34</f>
        <v>5236623</v>
      </c>
      <c r="R34" s="49">
        <f t="shared" ref="R34:R39" si="21">IF($H34   =0,0,(($J34   -$H34   )/$H34   )*100)</f>
        <v>-100</v>
      </c>
      <c r="S34" s="50">
        <f t="shared" ref="S34:S39" si="22">IF($I34   =0,0,(($K34   -$I34   )/$I34   )*100)</f>
        <v>131.54430870219264</v>
      </c>
      <c r="T34" s="49">
        <f t="shared" ref="T34:T38" si="23">IF($E34   =0,0,($P34   /$E34   )*100)</f>
        <v>30.016666666666669</v>
      </c>
      <c r="U34" s="51">
        <f t="shared" ref="U34:U38" si="24">IF($E34   =0,0,($Q34   /$E34   )*100)</f>
        <v>87.277050000000003</v>
      </c>
      <c r="V34" s="94"/>
      <c r="W34" s="95"/>
    </row>
    <row r="35" spans="1:23" ht="12.95" customHeight="1" x14ac:dyDescent="0.2">
      <c r="A35" s="48" t="s">
        <v>56</v>
      </c>
      <c r="B35" s="93"/>
      <c r="C35" s="93"/>
      <c r="D35" s="93"/>
      <c r="E35" s="93">
        <f t="shared" si="18"/>
        <v>0</v>
      </c>
      <c r="F35" s="94"/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6000000</v>
      </c>
      <c r="C39" s="96">
        <f>SUM(C34:C38)</f>
        <v>0</v>
      </c>
      <c r="D39" s="96"/>
      <c r="E39" s="96">
        <f t="shared" si="18"/>
        <v>6000000</v>
      </c>
      <c r="F39" s="97">
        <f t="shared" ref="F39:O39" si="25">SUM(F34:F38)</f>
        <v>6000000</v>
      </c>
      <c r="G39" s="98">
        <f t="shared" si="25"/>
        <v>2000000</v>
      </c>
      <c r="H39" s="97">
        <f t="shared" si="25"/>
        <v>1801000</v>
      </c>
      <c r="I39" s="98">
        <f t="shared" si="25"/>
        <v>1579464</v>
      </c>
      <c r="J39" s="97">
        <f t="shared" si="25"/>
        <v>0</v>
      </c>
      <c r="K39" s="98">
        <f t="shared" si="25"/>
        <v>3657159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1801000</v>
      </c>
      <c r="Q39" s="98">
        <f t="shared" si="20"/>
        <v>5236623</v>
      </c>
      <c r="R39" s="53">
        <f t="shared" si="21"/>
        <v>-100</v>
      </c>
      <c r="S39" s="54">
        <f t="shared" si="22"/>
        <v>131.54430870219264</v>
      </c>
      <c r="T39" s="53">
        <f>IF((+$E34+$E37) =0,0,(P39   /(+$E34+$E37) )*100)</f>
        <v>30.016666666666669</v>
      </c>
      <c r="U39" s="55">
        <f>IF((+$E34+$E37) =0,0,(Q39   /(+$E34+$E37) )*100)</f>
        <v>87.277050000000003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14000000</v>
      </c>
      <c r="C50" s="93"/>
      <c r="D50" s="93"/>
      <c r="E50" s="93">
        <f t="shared" si="26"/>
        <v>14000000</v>
      </c>
      <c r="F50" s="94">
        <v>11200000</v>
      </c>
      <c r="G50" s="95">
        <v>7000000</v>
      </c>
      <c r="H50" s="94"/>
      <c r="I50" s="95"/>
      <c r="J50" s="94"/>
      <c r="K50" s="95"/>
      <c r="L50" s="94"/>
      <c r="M50" s="95"/>
      <c r="N50" s="94"/>
      <c r="O50" s="95"/>
      <c r="P50" s="94">
        <f t="shared" si="27"/>
        <v>0</v>
      </c>
      <c r="Q50" s="95">
        <f t="shared" si="28"/>
        <v>0</v>
      </c>
      <c r="R50" s="49">
        <f t="shared" si="29"/>
        <v>0</v>
      </c>
      <c r="S50" s="50">
        <f t="shared" si="30"/>
        <v>0</v>
      </c>
      <c r="T50" s="49">
        <f t="shared" si="31"/>
        <v>0</v>
      </c>
      <c r="U50" s="51">
        <f t="shared" si="32"/>
        <v>0</v>
      </c>
      <c r="V50" s="94"/>
      <c r="W50" s="95"/>
    </row>
    <row r="51" spans="1:23" ht="12.95" customHeight="1" x14ac:dyDescent="0.2">
      <c r="A51" s="48" t="s">
        <v>71</v>
      </c>
      <c r="B51" s="93">
        <v>2000000</v>
      </c>
      <c r="C51" s="93"/>
      <c r="D51" s="93"/>
      <c r="E51" s="93">
        <f t="shared" si="26"/>
        <v>2000000</v>
      </c>
      <c r="F51" s="94">
        <v>2000000</v>
      </c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16000000</v>
      </c>
      <c r="C52" s="96">
        <f>SUM(C41:C51)</f>
        <v>0</v>
      </c>
      <c r="D52" s="96"/>
      <c r="E52" s="96">
        <f t="shared" si="26"/>
        <v>16000000</v>
      </c>
      <c r="F52" s="97">
        <f t="shared" ref="F52:O52" si="33">SUM(F41:F51)</f>
        <v>13200000</v>
      </c>
      <c r="G52" s="98">
        <f t="shared" si="33"/>
        <v>7000000</v>
      </c>
      <c r="H52" s="97">
        <f t="shared" si="33"/>
        <v>0</v>
      </c>
      <c r="I52" s="98">
        <f t="shared" si="33"/>
        <v>0</v>
      </c>
      <c r="J52" s="97">
        <f t="shared" si="33"/>
        <v>0</v>
      </c>
      <c r="K52" s="98">
        <f t="shared" si="33"/>
        <v>0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0</v>
      </c>
      <c r="R52" s="53">
        <f t="shared" si="29"/>
        <v>0</v>
      </c>
      <c r="S52" s="54">
        <f t="shared" si="30"/>
        <v>0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0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24786000</v>
      </c>
      <c r="C64" s="105">
        <f>SUM(C9:C14,C17:C22,C25:C28,C31,C34:C38,C41:C51,C54:C57,C60:C62)</f>
        <v>0</v>
      </c>
      <c r="D64" s="105"/>
      <c r="E64" s="105">
        <f>$B64   +$C64   +$D64</f>
        <v>24786000</v>
      </c>
      <c r="F64" s="106">
        <f t="shared" ref="F64:O64" si="36">SUM(F9:F14,F17:F22,F25:F28,F31,F34:F38,F41:F51,F54:F57,F60:F62)</f>
        <v>21622000</v>
      </c>
      <c r="G64" s="107">
        <f t="shared" si="36"/>
        <v>10972000</v>
      </c>
      <c r="H64" s="106">
        <f t="shared" si="36"/>
        <v>2019000</v>
      </c>
      <c r="I64" s="107">
        <f t="shared" si="36"/>
        <v>2048867</v>
      </c>
      <c r="J64" s="106">
        <f t="shared" si="36"/>
        <v>0</v>
      </c>
      <c r="K64" s="107">
        <f t="shared" si="36"/>
        <v>4193757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2019000</v>
      </c>
      <c r="Q64" s="107">
        <f>$I64   +$K64   +$M64   +$O64</f>
        <v>6242624</v>
      </c>
      <c r="R64" s="62">
        <f>IF($H64   =0,0,(($J64   -$H64   )/$H64   )*100)</f>
        <v>-100</v>
      </c>
      <c r="S64" s="63">
        <f>IF($I64   =0,0,(($K64   -$I64   )/$I64   )*100)</f>
        <v>104.68663900585055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8.8607039410164141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27.39675239181954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12292000</v>
      </c>
      <c r="C66" s="93"/>
      <c r="D66" s="93"/>
      <c r="E66" s="93">
        <f>$B66   +$C66   +$D66</f>
        <v>12292000</v>
      </c>
      <c r="F66" s="94">
        <v>8000000</v>
      </c>
      <c r="G66" s="95">
        <v>5000000</v>
      </c>
      <c r="H66" s="94">
        <v>2005000</v>
      </c>
      <c r="I66" s="95">
        <v>1639371</v>
      </c>
      <c r="J66" s="94"/>
      <c r="K66" s="95">
        <v>719516</v>
      </c>
      <c r="L66" s="94"/>
      <c r="M66" s="95"/>
      <c r="N66" s="94"/>
      <c r="O66" s="95"/>
      <c r="P66" s="94">
        <f>$H66   +$J66   +$L66   +$N66</f>
        <v>2005000</v>
      </c>
      <c r="Q66" s="95">
        <f>$I66   +$K66   +$M66   +$O66</f>
        <v>2358887</v>
      </c>
      <c r="R66" s="49">
        <f>IF($H66   =0,0,(($J66   -$H66   )/$H66   )*100)</f>
        <v>-100</v>
      </c>
      <c r="S66" s="50">
        <f>IF($I66   =0,0,(($K66   -$I66   )/$I66   )*100)</f>
        <v>-56.110239841988175</v>
      </c>
      <c r="T66" s="49">
        <f>IF($E66   =0,0,($P66   /$E66   )*100)</f>
        <v>16.31142206313049</v>
      </c>
      <c r="U66" s="51">
        <f>IF($E66   =0,0,($Q66   /$E66   )*100)</f>
        <v>19.190424666449722</v>
      </c>
      <c r="V66" s="94"/>
      <c r="W66" s="95"/>
    </row>
    <row r="67" spans="1:23" ht="12.95" customHeight="1" x14ac:dyDescent="0.2">
      <c r="A67" s="57" t="s">
        <v>39</v>
      </c>
      <c r="B67" s="102">
        <f>B66</f>
        <v>12292000</v>
      </c>
      <c r="C67" s="102">
        <f>C66</f>
        <v>0</v>
      </c>
      <c r="D67" s="102"/>
      <c r="E67" s="102">
        <f>$B67   +$C67   +$D67</f>
        <v>12292000</v>
      </c>
      <c r="F67" s="103">
        <f t="shared" ref="F67:O67" si="37">F66</f>
        <v>8000000</v>
      </c>
      <c r="G67" s="104">
        <f t="shared" si="37"/>
        <v>5000000</v>
      </c>
      <c r="H67" s="103">
        <f t="shared" si="37"/>
        <v>2005000</v>
      </c>
      <c r="I67" s="104">
        <f t="shared" si="37"/>
        <v>1639371</v>
      </c>
      <c r="J67" s="103">
        <f t="shared" si="37"/>
        <v>0</v>
      </c>
      <c r="K67" s="104">
        <f t="shared" si="37"/>
        <v>719516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2005000</v>
      </c>
      <c r="Q67" s="104">
        <f>$I67   +$K67   +$M67   +$O67</f>
        <v>2358887</v>
      </c>
      <c r="R67" s="58">
        <f>IF($H67   =0,0,(($J67   -$H67   )/$H67   )*100)</f>
        <v>-100</v>
      </c>
      <c r="S67" s="59">
        <f>IF($I67   =0,0,(($K67   -$I67   )/$I67   )*100)</f>
        <v>-56.110239841988175</v>
      </c>
      <c r="T67" s="58">
        <f>IF($E67   =0,0,($P67   /$E67   )*100)</f>
        <v>16.31142206313049</v>
      </c>
      <c r="U67" s="60">
        <f>IF($E67   =0,0,($Q67   /$E67   )*100)</f>
        <v>19.190424666449722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12292000</v>
      </c>
      <c r="C68" s="105">
        <f>C66</f>
        <v>0</v>
      </c>
      <c r="D68" s="105"/>
      <c r="E68" s="105">
        <f>$B68   +$C68   +$D68</f>
        <v>12292000</v>
      </c>
      <c r="F68" s="106">
        <f t="shared" ref="F68:O68" si="38">F66</f>
        <v>8000000</v>
      </c>
      <c r="G68" s="107">
        <f t="shared" si="38"/>
        <v>5000000</v>
      </c>
      <c r="H68" s="106">
        <f t="shared" si="38"/>
        <v>2005000</v>
      </c>
      <c r="I68" s="107">
        <f t="shared" si="38"/>
        <v>1639371</v>
      </c>
      <c r="J68" s="106">
        <f t="shared" si="38"/>
        <v>0</v>
      </c>
      <c r="K68" s="107">
        <f t="shared" si="38"/>
        <v>719516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2005000</v>
      </c>
      <c r="Q68" s="107">
        <f>$I68   +$K68   +$M68   +$O68</f>
        <v>2358887</v>
      </c>
      <c r="R68" s="62">
        <f>IF($H68   =0,0,(($J68   -$H68   )/$H68   )*100)</f>
        <v>-100</v>
      </c>
      <c r="S68" s="63">
        <f>IF($I68   =0,0,(($K68   -$I68   )/$I68   )*100)</f>
        <v>-56.110239841988175</v>
      </c>
      <c r="T68" s="62">
        <f>IF($E68   =0,0,($P68   /$E68   )*100)</f>
        <v>16.31142206313049</v>
      </c>
      <c r="U68" s="66">
        <f>IF($E68   =0,0,($Q68   /$E68   )*100)</f>
        <v>19.190424666449722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37078000</v>
      </c>
      <c r="C69" s="105">
        <f>SUM(C9:C14,C17:C22,C25:C28,C31,C34:C38,C41:C51,C54:C57,C60:C62,C66)</f>
        <v>0</v>
      </c>
      <c r="D69" s="105"/>
      <c r="E69" s="105">
        <f>$B69   +$C69   +$D69</f>
        <v>37078000</v>
      </c>
      <c r="F69" s="106">
        <f t="shared" ref="F69:O69" si="39">SUM(F9:F14,F17:F22,F25:F28,F31,F34:F38,F41:F51,F54:F57,F60:F62,F66)</f>
        <v>29622000</v>
      </c>
      <c r="G69" s="107">
        <f t="shared" si="39"/>
        <v>15972000</v>
      </c>
      <c r="H69" s="106">
        <f t="shared" si="39"/>
        <v>4024000</v>
      </c>
      <c r="I69" s="107">
        <f t="shared" si="39"/>
        <v>3688238</v>
      </c>
      <c r="J69" s="106">
        <f t="shared" si="39"/>
        <v>0</v>
      </c>
      <c r="K69" s="107">
        <f t="shared" si="39"/>
        <v>4913273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4024000</v>
      </c>
      <c r="Q69" s="107">
        <f>$I69   +$K69   +$M69   +$O69</f>
        <v>8601511</v>
      </c>
      <c r="R69" s="62">
        <f>IF($H69   =0,0,(($J69   -$H69   )/$H69   )*100)</f>
        <v>-100</v>
      </c>
      <c r="S69" s="63">
        <f>IF($I69   =0,0,(($K69   -$I69   )/$I69   )*100)</f>
        <v>33.214640703772368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11.471577627002679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24.521098694338331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117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1900000</v>
      </c>
      <c r="C10" s="93"/>
      <c r="D10" s="93"/>
      <c r="E10" s="93">
        <f t="shared" ref="E10:E15" si="0">$B10   +$C10   +$D10</f>
        <v>1900000</v>
      </c>
      <c r="F10" s="94">
        <v>1900000</v>
      </c>
      <c r="G10" s="95">
        <v>1900000</v>
      </c>
      <c r="H10" s="94">
        <v>683000</v>
      </c>
      <c r="I10" s="95">
        <v>682205</v>
      </c>
      <c r="J10" s="94"/>
      <c r="K10" s="95">
        <v>326422</v>
      </c>
      <c r="L10" s="94"/>
      <c r="M10" s="95"/>
      <c r="N10" s="94"/>
      <c r="O10" s="95"/>
      <c r="P10" s="94">
        <f t="shared" ref="P10:P15" si="1">$H10   +$J10   +$L10   +$N10</f>
        <v>683000</v>
      </c>
      <c r="Q10" s="95">
        <f t="shared" ref="Q10:Q15" si="2">$I10   +$K10   +$M10   +$O10</f>
        <v>1008627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-52.15191914453866</v>
      </c>
      <c r="T10" s="49">
        <f t="shared" ref="T10:T14" si="5">IF($E10   =0,0,($P10   /$E10   )*100)</f>
        <v>35.94736842105263</v>
      </c>
      <c r="U10" s="51">
        <f t="shared" ref="U10:U14" si="6">IF($E10   =0,0,($Q10   /$E10   )*100)</f>
        <v>53.085631578947371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1900000</v>
      </c>
      <c r="C15" s="96">
        <f>SUM(C9:C14)</f>
        <v>0</v>
      </c>
      <c r="D15" s="96"/>
      <c r="E15" s="96">
        <f t="shared" si="0"/>
        <v>1900000</v>
      </c>
      <c r="F15" s="97">
        <f t="shared" ref="F15:O15" si="7">SUM(F9:F14)</f>
        <v>1900000</v>
      </c>
      <c r="G15" s="98">
        <f t="shared" si="7"/>
        <v>1900000</v>
      </c>
      <c r="H15" s="97">
        <f t="shared" si="7"/>
        <v>683000</v>
      </c>
      <c r="I15" s="98">
        <f t="shared" si="7"/>
        <v>682205</v>
      </c>
      <c r="J15" s="97">
        <f t="shared" si="7"/>
        <v>0</v>
      </c>
      <c r="K15" s="98">
        <f t="shared" si="7"/>
        <v>326422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683000</v>
      </c>
      <c r="Q15" s="98">
        <f t="shared" si="2"/>
        <v>1008627</v>
      </c>
      <c r="R15" s="53">
        <f t="shared" si="3"/>
        <v>-100</v>
      </c>
      <c r="S15" s="54">
        <f t="shared" si="4"/>
        <v>-52.15191914453866</v>
      </c>
      <c r="T15" s="53">
        <f>IF(SUM($E9:$E13) =0,0,(P15   /SUM($E9:$E13) )*100)</f>
        <v>35.94736842105263</v>
      </c>
      <c r="U15" s="55">
        <f>IF(SUM($E9:$E13) =0,0,(Q15   /SUM($E9:$E13) )*100)</f>
        <v>53.085631578947371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>
        <v>243000</v>
      </c>
      <c r="I31" s="95">
        <v>242666</v>
      </c>
      <c r="J31" s="94"/>
      <c r="K31" s="95">
        <v>242216</v>
      </c>
      <c r="L31" s="94"/>
      <c r="M31" s="95"/>
      <c r="N31" s="94"/>
      <c r="O31" s="95"/>
      <c r="P31" s="94">
        <f>$H31   +$J31   +$L31   +$N31</f>
        <v>243000</v>
      </c>
      <c r="Q31" s="95">
        <f>$I31   +$K31   +$M31   +$O31</f>
        <v>484882</v>
      </c>
      <c r="R31" s="49">
        <f>IF($H31   =0,0,(($J31   -$H31   )/$H31   )*100)</f>
        <v>-100</v>
      </c>
      <c r="S31" s="50">
        <f>IF($I31   =0,0,(($K31   -$I31   )/$I31   )*100)</f>
        <v>-0.1854400698903019</v>
      </c>
      <c r="T31" s="49">
        <f>IF($E31   =0,0,($P31   /$E31   )*100)</f>
        <v>24.3</v>
      </c>
      <c r="U31" s="51">
        <f>IF($E31   =0,0,($Q31   /$E31   )*100)</f>
        <v>48.488199999999999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243000</v>
      </c>
      <c r="I32" s="98">
        <f t="shared" si="17"/>
        <v>242666</v>
      </c>
      <c r="J32" s="97">
        <f t="shared" si="17"/>
        <v>0</v>
      </c>
      <c r="K32" s="98">
        <f t="shared" si="17"/>
        <v>242216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243000</v>
      </c>
      <c r="Q32" s="98">
        <f>$I32   +$K32   +$M32   +$O32</f>
        <v>484882</v>
      </c>
      <c r="R32" s="53">
        <f>IF($H32   =0,0,(($J32   -$H32   )/$H32   )*100)</f>
        <v>-100</v>
      </c>
      <c r="S32" s="54">
        <f>IF($I32   =0,0,(($K32   -$I32   )/$I32   )*100)</f>
        <v>-0.1854400698903019</v>
      </c>
      <c r="T32" s="53">
        <f>IF($E32   =0,0,($P32   /$E32   )*100)</f>
        <v>24.3</v>
      </c>
      <c r="U32" s="55">
        <f>IF($E32   =0,0,($Q32   /$E32   )*100)</f>
        <v>48.488199999999999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>
        <v>1000000</v>
      </c>
      <c r="C34" s="93"/>
      <c r="D34" s="93"/>
      <c r="E34" s="93">
        <f t="shared" ref="E34:E39" si="18">$B34   +$C34   +$D34</f>
        <v>1000000</v>
      </c>
      <c r="F34" s="94">
        <v>1000000</v>
      </c>
      <c r="G34" s="95"/>
      <c r="H34" s="94"/>
      <c r="I34" s="95"/>
      <c r="J34" s="94"/>
      <c r="K34" s="95">
        <v>123379</v>
      </c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123379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0</v>
      </c>
      <c r="U34" s="51">
        <f t="shared" ref="U34:U38" si="24">IF($E34   =0,0,($Q34   /$E34   )*100)</f>
        <v>12.337899999999999</v>
      </c>
      <c r="V34" s="94"/>
      <c r="W34" s="95"/>
    </row>
    <row r="35" spans="1:23" ht="12.95" customHeight="1" x14ac:dyDescent="0.2">
      <c r="A35" s="48" t="s">
        <v>56</v>
      </c>
      <c r="B35" s="93"/>
      <c r="C35" s="93"/>
      <c r="D35" s="93"/>
      <c r="E35" s="93">
        <f t="shared" si="18"/>
        <v>0</v>
      </c>
      <c r="F35" s="94"/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1000000</v>
      </c>
      <c r="C39" s="96">
        <f>SUM(C34:C38)</f>
        <v>0</v>
      </c>
      <c r="D39" s="96"/>
      <c r="E39" s="96">
        <f t="shared" si="18"/>
        <v>1000000</v>
      </c>
      <c r="F39" s="97">
        <f t="shared" ref="F39:O39" si="25">SUM(F34:F38)</f>
        <v>1000000</v>
      </c>
      <c r="G39" s="98">
        <f t="shared" si="25"/>
        <v>0</v>
      </c>
      <c r="H39" s="97">
        <f t="shared" si="25"/>
        <v>0</v>
      </c>
      <c r="I39" s="98">
        <f t="shared" si="25"/>
        <v>0</v>
      </c>
      <c r="J39" s="97">
        <f t="shared" si="25"/>
        <v>0</v>
      </c>
      <c r="K39" s="98">
        <f t="shared" si="25"/>
        <v>123379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123379</v>
      </c>
      <c r="R39" s="53">
        <f t="shared" si="21"/>
        <v>0</v>
      </c>
      <c r="S39" s="54">
        <f t="shared" si="22"/>
        <v>0</v>
      </c>
      <c r="T39" s="53">
        <f>IF((+$E34+$E37) =0,0,(P39   /(+$E34+$E37) )*100)</f>
        <v>0</v>
      </c>
      <c r="U39" s="55">
        <f>IF((+$E34+$E37) =0,0,(Q39   /(+$E34+$E37) )*100)</f>
        <v>12.337899999999999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>
        <v>30000000</v>
      </c>
      <c r="C42" s="93"/>
      <c r="D42" s="93"/>
      <c r="E42" s="93">
        <f t="shared" si="26"/>
        <v>30000000</v>
      </c>
      <c r="F42" s="94">
        <v>24000000</v>
      </c>
      <c r="G42" s="95">
        <v>15000000</v>
      </c>
      <c r="H42" s="94"/>
      <c r="I42" s="95">
        <v>440418</v>
      </c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440418</v>
      </c>
      <c r="R42" s="49">
        <f t="shared" si="29"/>
        <v>0</v>
      </c>
      <c r="S42" s="50">
        <f t="shared" si="30"/>
        <v>-100</v>
      </c>
      <c r="T42" s="49">
        <f t="shared" si="31"/>
        <v>0</v>
      </c>
      <c r="U42" s="51">
        <f t="shared" si="32"/>
        <v>1.4680599999999999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4000000</v>
      </c>
      <c r="C50" s="93"/>
      <c r="D50" s="93"/>
      <c r="E50" s="93">
        <f t="shared" si="26"/>
        <v>4000000</v>
      </c>
      <c r="F50" s="94">
        <v>3200000</v>
      </c>
      <c r="G50" s="95">
        <v>2000000</v>
      </c>
      <c r="H50" s="94"/>
      <c r="I50" s="95"/>
      <c r="J50" s="94"/>
      <c r="K50" s="95">
        <v>157668</v>
      </c>
      <c r="L50" s="94"/>
      <c r="M50" s="95"/>
      <c r="N50" s="94"/>
      <c r="O50" s="95"/>
      <c r="P50" s="94">
        <f t="shared" si="27"/>
        <v>0</v>
      </c>
      <c r="Q50" s="95">
        <f t="shared" si="28"/>
        <v>157668</v>
      </c>
      <c r="R50" s="49">
        <f t="shared" si="29"/>
        <v>0</v>
      </c>
      <c r="S50" s="50">
        <f t="shared" si="30"/>
        <v>0</v>
      </c>
      <c r="T50" s="49">
        <f t="shared" si="31"/>
        <v>0</v>
      </c>
      <c r="U50" s="51">
        <f t="shared" si="32"/>
        <v>3.9417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34000000</v>
      </c>
      <c r="C52" s="96">
        <f>SUM(C41:C51)</f>
        <v>0</v>
      </c>
      <c r="D52" s="96"/>
      <c r="E52" s="96">
        <f t="shared" si="26"/>
        <v>34000000</v>
      </c>
      <c r="F52" s="97">
        <f t="shared" ref="F52:O52" si="33">SUM(F41:F51)</f>
        <v>27200000</v>
      </c>
      <c r="G52" s="98">
        <f t="shared" si="33"/>
        <v>17000000</v>
      </c>
      <c r="H52" s="97">
        <f t="shared" si="33"/>
        <v>0</v>
      </c>
      <c r="I52" s="98">
        <f t="shared" si="33"/>
        <v>440418</v>
      </c>
      <c r="J52" s="97">
        <f t="shared" si="33"/>
        <v>0</v>
      </c>
      <c r="K52" s="98">
        <f t="shared" si="33"/>
        <v>157668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598086</v>
      </c>
      <c r="R52" s="53">
        <f t="shared" si="29"/>
        <v>0</v>
      </c>
      <c r="S52" s="54">
        <f t="shared" si="30"/>
        <v>-64.200373281745982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1.7590764705882354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37900000</v>
      </c>
      <c r="C64" s="105">
        <f>SUM(C9:C14,C17:C22,C25:C28,C31,C34:C38,C41:C51,C54:C57,C60:C62)</f>
        <v>0</v>
      </c>
      <c r="D64" s="105"/>
      <c r="E64" s="105">
        <f>$B64   +$C64   +$D64</f>
        <v>37900000</v>
      </c>
      <c r="F64" s="106">
        <f t="shared" ref="F64:O64" si="36">SUM(F9:F14,F17:F22,F25:F28,F31,F34:F38,F41:F51,F54:F57,F60:F62)</f>
        <v>30800000</v>
      </c>
      <c r="G64" s="107">
        <f t="shared" si="36"/>
        <v>19150000</v>
      </c>
      <c r="H64" s="106">
        <f t="shared" si="36"/>
        <v>926000</v>
      </c>
      <c r="I64" s="107">
        <f t="shared" si="36"/>
        <v>1365289</v>
      </c>
      <c r="J64" s="106">
        <f t="shared" si="36"/>
        <v>0</v>
      </c>
      <c r="K64" s="107">
        <f t="shared" si="36"/>
        <v>849685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926000</v>
      </c>
      <c r="Q64" s="107">
        <f>$I64   +$K64   +$M64   +$O64</f>
        <v>2214974</v>
      </c>
      <c r="R64" s="62">
        <f>IF($H64   =0,0,(($J64   -$H64   )/$H64   )*100)</f>
        <v>-100</v>
      </c>
      <c r="S64" s="63">
        <f>IF($I64   =0,0,(($K64   -$I64   )/$I64   )*100)</f>
        <v>-37.765191106058865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2.4432717678100264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5.8442585751978893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8095000</v>
      </c>
      <c r="C66" s="93"/>
      <c r="D66" s="93"/>
      <c r="E66" s="93">
        <f>$B66   +$C66   +$D66</f>
        <v>8095000</v>
      </c>
      <c r="F66" s="94">
        <v>7800000</v>
      </c>
      <c r="G66" s="95">
        <v>4500000</v>
      </c>
      <c r="H66" s="94">
        <v>91000</v>
      </c>
      <c r="I66" s="95">
        <v>91412</v>
      </c>
      <c r="J66" s="94"/>
      <c r="K66" s="95">
        <v>1551924</v>
      </c>
      <c r="L66" s="94"/>
      <c r="M66" s="95"/>
      <c r="N66" s="94"/>
      <c r="O66" s="95"/>
      <c r="P66" s="94">
        <f>$H66   +$J66   +$L66   +$N66</f>
        <v>91000</v>
      </c>
      <c r="Q66" s="95">
        <f>$I66   +$K66   +$M66   +$O66</f>
        <v>1643336</v>
      </c>
      <c r="R66" s="49">
        <f>IF($H66   =0,0,(($J66   -$H66   )/$H66   )*100)</f>
        <v>-100</v>
      </c>
      <c r="S66" s="50">
        <f>IF($I66   =0,0,(($K66   -$I66   )/$I66   )*100)</f>
        <v>1597.7245875814992</v>
      </c>
      <c r="T66" s="49">
        <f>IF($E66   =0,0,($P66   /$E66   )*100)</f>
        <v>1.1241507103150092</v>
      </c>
      <c r="U66" s="51">
        <f>IF($E66   =0,0,($Q66   /$E66   )*100)</f>
        <v>20.300630018529954</v>
      </c>
      <c r="V66" s="94"/>
      <c r="W66" s="95"/>
    </row>
    <row r="67" spans="1:23" ht="12.95" customHeight="1" x14ac:dyDescent="0.2">
      <c r="A67" s="57" t="s">
        <v>39</v>
      </c>
      <c r="B67" s="102">
        <f>B66</f>
        <v>8095000</v>
      </c>
      <c r="C67" s="102">
        <f>C66</f>
        <v>0</v>
      </c>
      <c r="D67" s="102"/>
      <c r="E67" s="102">
        <f>$B67   +$C67   +$D67</f>
        <v>8095000</v>
      </c>
      <c r="F67" s="103">
        <f t="shared" ref="F67:O67" si="37">F66</f>
        <v>7800000</v>
      </c>
      <c r="G67" s="104">
        <f t="shared" si="37"/>
        <v>4500000</v>
      </c>
      <c r="H67" s="103">
        <f t="shared" si="37"/>
        <v>91000</v>
      </c>
      <c r="I67" s="104">
        <f t="shared" si="37"/>
        <v>91412</v>
      </c>
      <c r="J67" s="103">
        <f t="shared" si="37"/>
        <v>0</v>
      </c>
      <c r="K67" s="104">
        <f t="shared" si="37"/>
        <v>1551924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91000</v>
      </c>
      <c r="Q67" s="104">
        <f>$I67   +$K67   +$M67   +$O67</f>
        <v>1643336</v>
      </c>
      <c r="R67" s="58">
        <f>IF($H67   =0,0,(($J67   -$H67   )/$H67   )*100)</f>
        <v>-100</v>
      </c>
      <c r="S67" s="59">
        <f>IF($I67   =0,0,(($K67   -$I67   )/$I67   )*100)</f>
        <v>1597.7245875814992</v>
      </c>
      <c r="T67" s="58">
        <f>IF($E67   =0,0,($P67   /$E67   )*100)</f>
        <v>1.1241507103150092</v>
      </c>
      <c r="U67" s="60">
        <f>IF($E67   =0,0,($Q67   /$E67   )*100)</f>
        <v>20.300630018529954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8095000</v>
      </c>
      <c r="C68" s="105">
        <f>C66</f>
        <v>0</v>
      </c>
      <c r="D68" s="105"/>
      <c r="E68" s="105">
        <f>$B68   +$C68   +$D68</f>
        <v>8095000</v>
      </c>
      <c r="F68" s="106">
        <f t="shared" ref="F68:O68" si="38">F66</f>
        <v>7800000</v>
      </c>
      <c r="G68" s="107">
        <f t="shared" si="38"/>
        <v>4500000</v>
      </c>
      <c r="H68" s="106">
        <f t="shared" si="38"/>
        <v>91000</v>
      </c>
      <c r="I68" s="107">
        <f t="shared" si="38"/>
        <v>91412</v>
      </c>
      <c r="J68" s="106">
        <f t="shared" si="38"/>
        <v>0</v>
      </c>
      <c r="K68" s="107">
        <f t="shared" si="38"/>
        <v>1551924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91000</v>
      </c>
      <c r="Q68" s="107">
        <f>$I68   +$K68   +$M68   +$O68</f>
        <v>1643336</v>
      </c>
      <c r="R68" s="62">
        <f>IF($H68   =0,0,(($J68   -$H68   )/$H68   )*100)</f>
        <v>-100</v>
      </c>
      <c r="S68" s="63">
        <f>IF($I68   =0,0,(($K68   -$I68   )/$I68   )*100)</f>
        <v>1597.7245875814992</v>
      </c>
      <c r="T68" s="62">
        <f>IF($E68   =0,0,($P68   /$E68   )*100)</f>
        <v>1.1241507103150092</v>
      </c>
      <c r="U68" s="66">
        <f>IF($E68   =0,0,($Q68   /$E68   )*100)</f>
        <v>20.300630018529954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45995000</v>
      </c>
      <c r="C69" s="105">
        <f>SUM(C9:C14,C17:C22,C25:C28,C31,C34:C38,C41:C51,C54:C57,C60:C62,C66)</f>
        <v>0</v>
      </c>
      <c r="D69" s="105"/>
      <c r="E69" s="105">
        <f>$B69   +$C69   +$D69</f>
        <v>45995000</v>
      </c>
      <c r="F69" s="106">
        <f t="shared" ref="F69:O69" si="39">SUM(F9:F14,F17:F22,F25:F28,F31,F34:F38,F41:F51,F54:F57,F60:F62,F66)</f>
        <v>38600000</v>
      </c>
      <c r="G69" s="107">
        <f t="shared" si="39"/>
        <v>23650000</v>
      </c>
      <c r="H69" s="106">
        <f t="shared" si="39"/>
        <v>1017000</v>
      </c>
      <c r="I69" s="107">
        <f t="shared" si="39"/>
        <v>1456701</v>
      </c>
      <c r="J69" s="106">
        <f t="shared" si="39"/>
        <v>0</v>
      </c>
      <c r="K69" s="107">
        <f t="shared" si="39"/>
        <v>2401609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1017000</v>
      </c>
      <c r="Q69" s="107">
        <f>$I69   +$K69   +$M69   +$O69</f>
        <v>3858310</v>
      </c>
      <c r="R69" s="62">
        <f>IF($H69   =0,0,(($J69   -$H69   )/$H69   )*100)</f>
        <v>-100</v>
      </c>
      <c r="S69" s="63">
        <f>IF($I69   =0,0,(($K69   -$I69   )/$I69   )*100)</f>
        <v>64.866297201690671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2.2111099032503532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8.3885422328513961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118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2345000</v>
      </c>
      <c r="C10" s="93"/>
      <c r="D10" s="93"/>
      <c r="E10" s="93">
        <f t="shared" ref="E10:E15" si="0">$B10   +$C10   +$D10</f>
        <v>2345000</v>
      </c>
      <c r="F10" s="94">
        <v>2345000</v>
      </c>
      <c r="G10" s="95">
        <v>2345000</v>
      </c>
      <c r="H10" s="94">
        <v>685000</v>
      </c>
      <c r="I10" s="95">
        <v>596840</v>
      </c>
      <c r="J10" s="94"/>
      <c r="K10" s="95">
        <v>816780</v>
      </c>
      <c r="L10" s="94"/>
      <c r="M10" s="95"/>
      <c r="N10" s="94"/>
      <c r="O10" s="95"/>
      <c r="P10" s="94">
        <f t="shared" ref="P10:P15" si="1">$H10   +$J10   +$L10   +$N10</f>
        <v>685000</v>
      </c>
      <c r="Q10" s="95">
        <f t="shared" ref="Q10:Q15" si="2">$I10   +$K10   +$M10   +$O10</f>
        <v>1413620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36.850747268949803</v>
      </c>
      <c r="T10" s="49">
        <f t="shared" ref="T10:T14" si="5">IF($E10   =0,0,($P10   /$E10   )*100)</f>
        <v>29.211087420042642</v>
      </c>
      <c r="U10" s="51">
        <f t="shared" ref="U10:U14" si="6">IF($E10   =0,0,($Q10   /$E10   )*100)</f>
        <v>60.282302771855015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2345000</v>
      </c>
      <c r="C15" s="96">
        <f>SUM(C9:C14)</f>
        <v>0</v>
      </c>
      <c r="D15" s="96"/>
      <c r="E15" s="96">
        <f t="shared" si="0"/>
        <v>2345000</v>
      </c>
      <c r="F15" s="97">
        <f t="shared" ref="F15:O15" si="7">SUM(F9:F14)</f>
        <v>2345000</v>
      </c>
      <c r="G15" s="98">
        <f t="shared" si="7"/>
        <v>2345000</v>
      </c>
      <c r="H15" s="97">
        <f t="shared" si="7"/>
        <v>685000</v>
      </c>
      <c r="I15" s="98">
        <f t="shared" si="7"/>
        <v>596840</v>
      </c>
      <c r="J15" s="97">
        <f t="shared" si="7"/>
        <v>0</v>
      </c>
      <c r="K15" s="98">
        <f t="shared" si="7"/>
        <v>816780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685000</v>
      </c>
      <c r="Q15" s="98">
        <f t="shared" si="2"/>
        <v>1413620</v>
      </c>
      <c r="R15" s="53">
        <f t="shared" si="3"/>
        <v>-100</v>
      </c>
      <c r="S15" s="54">
        <f t="shared" si="4"/>
        <v>36.850747268949803</v>
      </c>
      <c r="T15" s="53">
        <f>IF(SUM($E9:$E13) =0,0,(P15   /SUM($E9:$E13) )*100)</f>
        <v>29.211087420042642</v>
      </c>
      <c r="U15" s="55">
        <f>IF(SUM($E9:$E13) =0,0,(Q15   /SUM($E9:$E13) )*100)</f>
        <v>60.282302771855015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>
        <v>250000</v>
      </c>
      <c r="I31" s="95">
        <v>16000</v>
      </c>
      <c r="J31" s="94"/>
      <c r="K31" s="95">
        <v>676683</v>
      </c>
      <c r="L31" s="94"/>
      <c r="M31" s="95"/>
      <c r="N31" s="94"/>
      <c r="O31" s="95"/>
      <c r="P31" s="94">
        <f>$H31   +$J31   +$L31   +$N31</f>
        <v>250000</v>
      </c>
      <c r="Q31" s="95">
        <f>$I31   +$K31   +$M31   +$O31</f>
        <v>692683</v>
      </c>
      <c r="R31" s="49">
        <f>IF($H31   =0,0,(($J31   -$H31   )/$H31   )*100)</f>
        <v>-100</v>
      </c>
      <c r="S31" s="50">
        <f>IF($I31   =0,0,(($K31   -$I31   )/$I31   )*100)</f>
        <v>4129.2687500000002</v>
      </c>
      <c r="T31" s="49">
        <f>IF($E31   =0,0,($P31   /$E31   )*100)</f>
        <v>25</v>
      </c>
      <c r="U31" s="51">
        <f>IF($E31   =0,0,($Q31   /$E31   )*100)</f>
        <v>69.268300000000011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250000</v>
      </c>
      <c r="I32" s="98">
        <f t="shared" si="17"/>
        <v>16000</v>
      </c>
      <c r="J32" s="97">
        <f t="shared" si="17"/>
        <v>0</v>
      </c>
      <c r="K32" s="98">
        <f t="shared" si="17"/>
        <v>676683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250000</v>
      </c>
      <c r="Q32" s="98">
        <f>$I32   +$K32   +$M32   +$O32</f>
        <v>692683</v>
      </c>
      <c r="R32" s="53">
        <f>IF($H32   =0,0,(($J32   -$H32   )/$H32   )*100)</f>
        <v>-100</v>
      </c>
      <c r="S32" s="54">
        <f>IF($I32   =0,0,(($K32   -$I32   )/$I32   )*100)</f>
        <v>4129.2687500000002</v>
      </c>
      <c r="T32" s="53">
        <f>IF($E32   =0,0,($P32   /$E32   )*100)</f>
        <v>25</v>
      </c>
      <c r="U32" s="55">
        <f>IF($E32   =0,0,($Q32   /$E32   )*100)</f>
        <v>69.268300000000011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>
        <v>3000000</v>
      </c>
      <c r="C34" s="93"/>
      <c r="D34" s="93"/>
      <c r="E34" s="93">
        <f t="shared" ref="E34:E39" si="18">$B34   +$C34   +$D34</f>
        <v>3000000</v>
      </c>
      <c r="F34" s="94">
        <v>3000000</v>
      </c>
      <c r="G34" s="95">
        <v>3000000</v>
      </c>
      <c r="H34" s="94"/>
      <c r="I34" s="95">
        <v>1478238</v>
      </c>
      <c r="J34" s="94"/>
      <c r="K34" s="95">
        <v>1145021</v>
      </c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2623259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-22.541498730245063</v>
      </c>
      <c r="T34" s="49">
        <f t="shared" ref="T34:T38" si="23">IF($E34   =0,0,($P34   /$E34   )*100)</f>
        <v>0</v>
      </c>
      <c r="U34" s="51">
        <f t="shared" ref="U34:U38" si="24">IF($E34   =0,0,($Q34   /$E34   )*100)</f>
        <v>87.441966666666673</v>
      </c>
      <c r="V34" s="94"/>
      <c r="W34" s="95"/>
    </row>
    <row r="35" spans="1:23" ht="12.95" customHeight="1" x14ac:dyDescent="0.2">
      <c r="A35" s="48" t="s">
        <v>56</v>
      </c>
      <c r="B35" s="93"/>
      <c r="C35" s="93"/>
      <c r="D35" s="93"/>
      <c r="E35" s="93">
        <f t="shared" si="18"/>
        <v>0</v>
      </c>
      <c r="F35" s="94"/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3000000</v>
      </c>
      <c r="C39" s="96">
        <f>SUM(C34:C38)</f>
        <v>0</v>
      </c>
      <c r="D39" s="96"/>
      <c r="E39" s="96">
        <f t="shared" si="18"/>
        <v>3000000</v>
      </c>
      <c r="F39" s="97">
        <f t="shared" ref="F39:O39" si="25">SUM(F34:F38)</f>
        <v>3000000</v>
      </c>
      <c r="G39" s="98">
        <f t="shared" si="25"/>
        <v>3000000</v>
      </c>
      <c r="H39" s="97">
        <f t="shared" si="25"/>
        <v>0</v>
      </c>
      <c r="I39" s="98">
        <f t="shared" si="25"/>
        <v>1478238</v>
      </c>
      <c r="J39" s="97">
        <f t="shared" si="25"/>
        <v>0</v>
      </c>
      <c r="K39" s="98">
        <f t="shared" si="25"/>
        <v>1145021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2623259</v>
      </c>
      <c r="R39" s="53">
        <f t="shared" si="21"/>
        <v>0</v>
      </c>
      <c r="S39" s="54">
        <f t="shared" si="22"/>
        <v>-22.541498730245063</v>
      </c>
      <c r="T39" s="53">
        <f>IF((+$E34+$E37) =0,0,(P39   /(+$E34+$E37) )*100)</f>
        <v>0</v>
      </c>
      <c r="U39" s="55">
        <f>IF((+$E34+$E37) =0,0,(Q39   /(+$E34+$E37) )*100)</f>
        <v>87.441966666666673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10000000</v>
      </c>
      <c r="C50" s="93"/>
      <c r="D50" s="93"/>
      <c r="E50" s="93">
        <f t="shared" si="26"/>
        <v>10000000</v>
      </c>
      <c r="F50" s="94">
        <v>8000000</v>
      </c>
      <c r="G50" s="95">
        <v>5000000</v>
      </c>
      <c r="H50" s="94"/>
      <c r="I50" s="95">
        <v>3892000</v>
      </c>
      <c r="J50" s="94"/>
      <c r="K50" s="95">
        <v>1153584</v>
      </c>
      <c r="L50" s="94"/>
      <c r="M50" s="95"/>
      <c r="N50" s="94"/>
      <c r="O50" s="95"/>
      <c r="P50" s="94">
        <f t="shared" si="27"/>
        <v>0</v>
      </c>
      <c r="Q50" s="95">
        <f t="shared" si="28"/>
        <v>5045584</v>
      </c>
      <c r="R50" s="49">
        <f t="shared" si="29"/>
        <v>0</v>
      </c>
      <c r="S50" s="50">
        <f t="shared" si="30"/>
        <v>-70.360123329907495</v>
      </c>
      <c r="T50" s="49">
        <f t="shared" si="31"/>
        <v>0</v>
      </c>
      <c r="U50" s="51">
        <f t="shared" si="32"/>
        <v>50.455839999999995</v>
      </c>
      <c r="V50" s="94"/>
      <c r="W50" s="95"/>
    </row>
    <row r="51" spans="1:23" ht="12.95" customHeight="1" x14ac:dyDescent="0.2">
      <c r="A51" s="48" t="s">
        <v>71</v>
      </c>
      <c r="B51" s="93">
        <v>3000000</v>
      </c>
      <c r="C51" s="93"/>
      <c r="D51" s="93"/>
      <c r="E51" s="93">
        <f t="shared" si="26"/>
        <v>3000000</v>
      </c>
      <c r="F51" s="94">
        <v>3000000</v>
      </c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13000000</v>
      </c>
      <c r="C52" s="96">
        <f>SUM(C41:C51)</f>
        <v>0</v>
      </c>
      <c r="D52" s="96"/>
      <c r="E52" s="96">
        <f t="shared" si="26"/>
        <v>13000000</v>
      </c>
      <c r="F52" s="97">
        <f t="shared" ref="F52:O52" si="33">SUM(F41:F51)</f>
        <v>11000000</v>
      </c>
      <c r="G52" s="98">
        <f t="shared" si="33"/>
        <v>5000000</v>
      </c>
      <c r="H52" s="97">
        <f t="shared" si="33"/>
        <v>0</v>
      </c>
      <c r="I52" s="98">
        <f t="shared" si="33"/>
        <v>3892000</v>
      </c>
      <c r="J52" s="97">
        <f t="shared" si="33"/>
        <v>0</v>
      </c>
      <c r="K52" s="98">
        <f t="shared" si="33"/>
        <v>1153584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5045584</v>
      </c>
      <c r="R52" s="53">
        <f t="shared" si="29"/>
        <v>0</v>
      </c>
      <c r="S52" s="54">
        <f t="shared" si="30"/>
        <v>-70.360123329907495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50.455839999999995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19345000</v>
      </c>
      <c r="C64" s="105">
        <f>SUM(C9:C14,C17:C22,C25:C28,C31,C34:C38,C41:C51,C54:C57,C60:C62)</f>
        <v>0</v>
      </c>
      <c r="D64" s="105"/>
      <c r="E64" s="105">
        <f>$B64   +$C64   +$D64</f>
        <v>19345000</v>
      </c>
      <c r="F64" s="106">
        <f t="shared" ref="F64:O64" si="36">SUM(F9:F14,F17:F22,F25:F28,F31,F34:F38,F41:F51,F54:F57,F60:F62)</f>
        <v>17045000</v>
      </c>
      <c r="G64" s="107">
        <f t="shared" si="36"/>
        <v>10595000</v>
      </c>
      <c r="H64" s="106">
        <f t="shared" si="36"/>
        <v>935000</v>
      </c>
      <c r="I64" s="107">
        <f t="shared" si="36"/>
        <v>5983078</v>
      </c>
      <c r="J64" s="106">
        <f t="shared" si="36"/>
        <v>0</v>
      </c>
      <c r="K64" s="107">
        <f t="shared" si="36"/>
        <v>3792068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935000</v>
      </c>
      <c r="Q64" s="107">
        <f>$I64   +$K64   +$M64   +$O64</f>
        <v>9775146</v>
      </c>
      <c r="R64" s="62">
        <f>IF($H64   =0,0,(($J64   -$H64   )/$H64   )*100)</f>
        <v>-100</v>
      </c>
      <c r="S64" s="63">
        <f>IF($I64   =0,0,(($K64   -$I64   )/$I64   )*100)</f>
        <v>-36.620114262257651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5.7204037932089324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59.805114713979812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7527000</v>
      </c>
      <c r="C66" s="93"/>
      <c r="D66" s="93"/>
      <c r="E66" s="93">
        <f>$B66   +$C66   +$D66</f>
        <v>7527000</v>
      </c>
      <c r="F66" s="94">
        <v>6000000</v>
      </c>
      <c r="G66" s="95">
        <v>3500000</v>
      </c>
      <c r="H66" s="94"/>
      <c r="I66" s="95">
        <v>1204567</v>
      </c>
      <c r="J66" s="94"/>
      <c r="K66" s="95">
        <v>2098789</v>
      </c>
      <c r="L66" s="94"/>
      <c r="M66" s="95"/>
      <c r="N66" s="94"/>
      <c r="O66" s="95"/>
      <c r="P66" s="94">
        <f>$H66   +$J66   +$L66   +$N66</f>
        <v>0</v>
      </c>
      <c r="Q66" s="95">
        <f>$I66   +$K66   +$M66   +$O66</f>
        <v>3303356</v>
      </c>
      <c r="R66" s="49">
        <f>IF($H66   =0,0,(($J66   -$H66   )/$H66   )*100)</f>
        <v>0</v>
      </c>
      <c r="S66" s="50">
        <f>IF($I66   =0,0,(($K66   -$I66   )/$I66   )*100)</f>
        <v>74.2359702698148</v>
      </c>
      <c r="T66" s="49">
        <f>IF($E66   =0,0,($P66   /$E66   )*100)</f>
        <v>0</v>
      </c>
      <c r="U66" s="51">
        <f>IF($E66   =0,0,($Q66   /$E66   )*100)</f>
        <v>43.886754351003056</v>
      </c>
      <c r="V66" s="94"/>
      <c r="W66" s="95"/>
    </row>
    <row r="67" spans="1:23" ht="12.95" customHeight="1" x14ac:dyDescent="0.2">
      <c r="A67" s="57" t="s">
        <v>39</v>
      </c>
      <c r="B67" s="102">
        <f>B66</f>
        <v>7527000</v>
      </c>
      <c r="C67" s="102">
        <f>C66</f>
        <v>0</v>
      </c>
      <c r="D67" s="102"/>
      <c r="E67" s="102">
        <f>$B67   +$C67   +$D67</f>
        <v>7527000</v>
      </c>
      <c r="F67" s="103">
        <f t="shared" ref="F67:O67" si="37">F66</f>
        <v>6000000</v>
      </c>
      <c r="G67" s="104">
        <f t="shared" si="37"/>
        <v>3500000</v>
      </c>
      <c r="H67" s="103">
        <f t="shared" si="37"/>
        <v>0</v>
      </c>
      <c r="I67" s="104">
        <f t="shared" si="37"/>
        <v>1204567</v>
      </c>
      <c r="J67" s="103">
        <f t="shared" si="37"/>
        <v>0</v>
      </c>
      <c r="K67" s="104">
        <f t="shared" si="37"/>
        <v>2098789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0</v>
      </c>
      <c r="Q67" s="104">
        <f>$I67   +$K67   +$M67   +$O67</f>
        <v>3303356</v>
      </c>
      <c r="R67" s="58">
        <f>IF($H67   =0,0,(($J67   -$H67   )/$H67   )*100)</f>
        <v>0</v>
      </c>
      <c r="S67" s="59">
        <f>IF($I67   =0,0,(($K67   -$I67   )/$I67   )*100)</f>
        <v>74.2359702698148</v>
      </c>
      <c r="T67" s="58">
        <f>IF($E67   =0,0,($P67   /$E67   )*100)</f>
        <v>0</v>
      </c>
      <c r="U67" s="60">
        <f>IF($E67   =0,0,($Q67   /$E67   )*100)</f>
        <v>43.886754351003056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7527000</v>
      </c>
      <c r="C68" s="105">
        <f>C66</f>
        <v>0</v>
      </c>
      <c r="D68" s="105"/>
      <c r="E68" s="105">
        <f>$B68   +$C68   +$D68</f>
        <v>7527000</v>
      </c>
      <c r="F68" s="106">
        <f t="shared" ref="F68:O68" si="38">F66</f>
        <v>6000000</v>
      </c>
      <c r="G68" s="107">
        <f t="shared" si="38"/>
        <v>3500000</v>
      </c>
      <c r="H68" s="106">
        <f t="shared" si="38"/>
        <v>0</v>
      </c>
      <c r="I68" s="107">
        <f t="shared" si="38"/>
        <v>1204567</v>
      </c>
      <c r="J68" s="106">
        <f t="shared" si="38"/>
        <v>0</v>
      </c>
      <c r="K68" s="107">
        <f t="shared" si="38"/>
        <v>2098789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0</v>
      </c>
      <c r="Q68" s="107">
        <f>$I68   +$K68   +$M68   +$O68</f>
        <v>3303356</v>
      </c>
      <c r="R68" s="62">
        <f>IF($H68   =0,0,(($J68   -$H68   )/$H68   )*100)</f>
        <v>0</v>
      </c>
      <c r="S68" s="63">
        <f>IF($I68   =0,0,(($K68   -$I68   )/$I68   )*100)</f>
        <v>74.2359702698148</v>
      </c>
      <c r="T68" s="62">
        <f>IF($E68   =0,0,($P68   /$E68   )*100)</f>
        <v>0</v>
      </c>
      <c r="U68" s="66">
        <f>IF($E68   =0,0,($Q68   /$E68   )*100)</f>
        <v>43.886754351003056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26872000</v>
      </c>
      <c r="C69" s="105">
        <f>SUM(C9:C14,C17:C22,C25:C28,C31,C34:C38,C41:C51,C54:C57,C60:C62,C66)</f>
        <v>0</v>
      </c>
      <c r="D69" s="105"/>
      <c r="E69" s="105">
        <f>$B69   +$C69   +$D69</f>
        <v>26872000</v>
      </c>
      <c r="F69" s="106">
        <f t="shared" ref="F69:O69" si="39">SUM(F9:F14,F17:F22,F25:F28,F31,F34:F38,F41:F51,F54:F57,F60:F62,F66)</f>
        <v>23045000</v>
      </c>
      <c r="G69" s="107">
        <f t="shared" si="39"/>
        <v>14095000</v>
      </c>
      <c r="H69" s="106">
        <f t="shared" si="39"/>
        <v>935000</v>
      </c>
      <c r="I69" s="107">
        <f t="shared" si="39"/>
        <v>7187645</v>
      </c>
      <c r="J69" s="106">
        <f t="shared" si="39"/>
        <v>0</v>
      </c>
      <c r="K69" s="107">
        <f t="shared" si="39"/>
        <v>5890857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935000</v>
      </c>
      <c r="Q69" s="107">
        <f>$I69   +$K69   +$M69   +$O69</f>
        <v>13078502</v>
      </c>
      <c r="R69" s="62">
        <f>IF($H69   =0,0,(($J69   -$H69   )/$H69   )*100)</f>
        <v>-100</v>
      </c>
      <c r="S69" s="63">
        <f>IF($I69   =0,0,(($K69   -$I69   )/$I69   )*100)</f>
        <v>-18.04190385028754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3.9167225201072386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54.785950067024125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119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2345000</v>
      </c>
      <c r="C10" s="93"/>
      <c r="D10" s="93"/>
      <c r="E10" s="93">
        <f t="shared" ref="E10:E15" si="0">$B10   +$C10   +$D10</f>
        <v>2345000</v>
      </c>
      <c r="F10" s="94">
        <v>2345000</v>
      </c>
      <c r="G10" s="95">
        <v>2345000</v>
      </c>
      <c r="H10" s="94">
        <v>783000</v>
      </c>
      <c r="I10" s="95">
        <v>782948</v>
      </c>
      <c r="J10" s="94"/>
      <c r="K10" s="95">
        <v>1365560</v>
      </c>
      <c r="L10" s="94"/>
      <c r="M10" s="95"/>
      <c r="N10" s="94"/>
      <c r="O10" s="95"/>
      <c r="P10" s="94">
        <f t="shared" ref="P10:P15" si="1">$H10   +$J10   +$L10   +$N10</f>
        <v>783000</v>
      </c>
      <c r="Q10" s="95">
        <f t="shared" ref="Q10:Q15" si="2">$I10   +$K10   +$M10   +$O10</f>
        <v>2148508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74.412604668509275</v>
      </c>
      <c r="T10" s="49">
        <f t="shared" ref="T10:T14" si="5">IF($E10   =0,0,($P10   /$E10   )*100)</f>
        <v>33.390191897654589</v>
      </c>
      <c r="U10" s="51">
        <f t="shared" ref="U10:U14" si="6">IF($E10   =0,0,($Q10   /$E10   )*100)</f>
        <v>91.62081023454158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2345000</v>
      </c>
      <c r="C15" s="96">
        <f>SUM(C9:C14)</f>
        <v>0</v>
      </c>
      <c r="D15" s="96"/>
      <c r="E15" s="96">
        <f t="shared" si="0"/>
        <v>2345000</v>
      </c>
      <c r="F15" s="97">
        <f t="shared" ref="F15:O15" si="7">SUM(F9:F14)</f>
        <v>2345000</v>
      </c>
      <c r="G15" s="98">
        <f t="shared" si="7"/>
        <v>2345000</v>
      </c>
      <c r="H15" s="97">
        <f t="shared" si="7"/>
        <v>783000</v>
      </c>
      <c r="I15" s="98">
        <f t="shared" si="7"/>
        <v>782948</v>
      </c>
      <c r="J15" s="97">
        <f t="shared" si="7"/>
        <v>0</v>
      </c>
      <c r="K15" s="98">
        <f t="shared" si="7"/>
        <v>1365560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783000</v>
      </c>
      <c r="Q15" s="98">
        <f t="shared" si="2"/>
        <v>2148508</v>
      </c>
      <c r="R15" s="53">
        <f t="shared" si="3"/>
        <v>-100</v>
      </c>
      <c r="S15" s="54">
        <f t="shared" si="4"/>
        <v>74.412604668509275</v>
      </c>
      <c r="T15" s="53">
        <f>IF(SUM($E9:$E13) =0,0,(P15   /SUM($E9:$E13) )*100)</f>
        <v>33.390191897654589</v>
      </c>
      <c r="U15" s="55">
        <f>IF(SUM($E9:$E13) =0,0,(Q15   /SUM($E9:$E13) )*100)</f>
        <v>91.62081023454158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>
        <v>33000</v>
      </c>
      <c r="I31" s="95">
        <v>40028</v>
      </c>
      <c r="J31" s="94"/>
      <c r="K31" s="95">
        <v>202438</v>
      </c>
      <c r="L31" s="94"/>
      <c r="M31" s="95"/>
      <c r="N31" s="94"/>
      <c r="O31" s="95"/>
      <c r="P31" s="94">
        <f>$H31   +$J31   +$L31   +$N31</f>
        <v>33000</v>
      </c>
      <c r="Q31" s="95">
        <f>$I31   +$K31   +$M31   +$O31</f>
        <v>242466</v>
      </c>
      <c r="R31" s="49">
        <f>IF($H31   =0,0,(($J31   -$H31   )/$H31   )*100)</f>
        <v>-100</v>
      </c>
      <c r="S31" s="50">
        <f>IF($I31   =0,0,(($K31   -$I31   )/$I31   )*100)</f>
        <v>405.74098131308085</v>
      </c>
      <c r="T31" s="49">
        <f>IF($E31   =0,0,($P31   /$E31   )*100)</f>
        <v>3.3000000000000003</v>
      </c>
      <c r="U31" s="51">
        <f>IF($E31   =0,0,($Q31   /$E31   )*100)</f>
        <v>24.246599999999997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33000</v>
      </c>
      <c r="I32" s="98">
        <f t="shared" si="17"/>
        <v>40028</v>
      </c>
      <c r="J32" s="97">
        <f t="shared" si="17"/>
        <v>0</v>
      </c>
      <c r="K32" s="98">
        <f t="shared" si="17"/>
        <v>202438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33000</v>
      </c>
      <c r="Q32" s="98">
        <f>$I32   +$K32   +$M32   +$O32</f>
        <v>242466</v>
      </c>
      <c r="R32" s="53">
        <f>IF($H32   =0,0,(($J32   -$H32   )/$H32   )*100)</f>
        <v>-100</v>
      </c>
      <c r="S32" s="54">
        <f>IF($I32   =0,0,(($K32   -$I32   )/$I32   )*100)</f>
        <v>405.74098131308085</v>
      </c>
      <c r="T32" s="53">
        <f>IF($E32   =0,0,($P32   /$E32   )*100)</f>
        <v>3.3000000000000003</v>
      </c>
      <c r="U32" s="55">
        <f>IF($E32   =0,0,($Q32   /$E32   )*100)</f>
        <v>24.246599999999997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>
        <v>1000000</v>
      </c>
      <c r="C34" s="93"/>
      <c r="D34" s="93"/>
      <c r="E34" s="93">
        <f t="shared" ref="E34:E39" si="18">$B34   +$C34   +$D34</f>
        <v>1000000</v>
      </c>
      <c r="F34" s="94">
        <v>1000000</v>
      </c>
      <c r="G34" s="95">
        <v>1000000</v>
      </c>
      <c r="H34" s="94">
        <v>75000</v>
      </c>
      <c r="I34" s="95">
        <v>75000</v>
      </c>
      <c r="J34" s="94"/>
      <c r="K34" s="95">
        <v>725000</v>
      </c>
      <c r="L34" s="94"/>
      <c r="M34" s="95"/>
      <c r="N34" s="94"/>
      <c r="O34" s="95"/>
      <c r="P34" s="94">
        <f t="shared" ref="P34:P39" si="19">$H34   +$J34   +$L34   +$N34</f>
        <v>75000</v>
      </c>
      <c r="Q34" s="95">
        <f t="shared" ref="Q34:Q39" si="20">$I34   +$K34   +$M34   +$O34</f>
        <v>800000</v>
      </c>
      <c r="R34" s="49">
        <f t="shared" ref="R34:R39" si="21">IF($H34   =0,0,(($J34   -$H34   )/$H34   )*100)</f>
        <v>-100</v>
      </c>
      <c r="S34" s="50">
        <f t="shared" ref="S34:S39" si="22">IF($I34   =0,0,(($K34   -$I34   )/$I34   )*100)</f>
        <v>866.66666666666663</v>
      </c>
      <c r="T34" s="49">
        <f t="shared" ref="T34:T38" si="23">IF($E34   =0,0,($P34   /$E34   )*100)</f>
        <v>7.5</v>
      </c>
      <c r="U34" s="51">
        <f t="shared" ref="U34:U38" si="24">IF($E34   =0,0,($Q34   /$E34   )*100)</f>
        <v>80</v>
      </c>
      <c r="V34" s="94"/>
      <c r="W34" s="95"/>
    </row>
    <row r="35" spans="1:23" ht="12.95" customHeight="1" x14ac:dyDescent="0.2">
      <c r="A35" s="48" t="s">
        <v>56</v>
      </c>
      <c r="B35" s="93">
        <v>247000</v>
      </c>
      <c r="C35" s="93"/>
      <c r="D35" s="93"/>
      <c r="E35" s="93">
        <f t="shared" si="18"/>
        <v>247000</v>
      </c>
      <c r="F35" s="94">
        <v>222000</v>
      </c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1247000</v>
      </c>
      <c r="C39" s="96">
        <f>SUM(C34:C38)</f>
        <v>0</v>
      </c>
      <c r="D39" s="96"/>
      <c r="E39" s="96">
        <f t="shared" si="18"/>
        <v>1247000</v>
      </c>
      <c r="F39" s="97">
        <f t="shared" ref="F39:O39" si="25">SUM(F34:F38)</f>
        <v>1222000</v>
      </c>
      <c r="G39" s="98">
        <f t="shared" si="25"/>
        <v>1000000</v>
      </c>
      <c r="H39" s="97">
        <f t="shared" si="25"/>
        <v>75000</v>
      </c>
      <c r="I39" s="98">
        <f t="shared" si="25"/>
        <v>75000</v>
      </c>
      <c r="J39" s="97">
        <f t="shared" si="25"/>
        <v>0</v>
      </c>
      <c r="K39" s="98">
        <f t="shared" si="25"/>
        <v>725000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75000</v>
      </c>
      <c r="Q39" s="98">
        <f t="shared" si="20"/>
        <v>800000</v>
      </c>
      <c r="R39" s="53">
        <f t="shared" si="21"/>
        <v>-100</v>
      </c>
      <c r="S39" s="54">
        <f t="shared" si="22"/>
        <v>866.66666666666663</v>
      </c>
      <c r="T39" s="53">
        <f>IF((+$E34+$E37) =0,0,(P39   /(+$E34+$E37) )*100)</f>
        <v>7.5</v>
      </c>
      <c r="U39" s="55">
        <f>IF((+$E34+$E37) =0,0,(Q39   /(+$E34+$E37) )*100)</f>
        <v>80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4000000</v>
      </c>
      <c r="C50" s="93"/>
      <c r="D50" s="93"/>
      <c r="E50" s="93">
        <f t="shared" si="26"/>
        <v>4000000</v>
      </c>
      <c r="F50" s="94">
        <v>3200000</v>
      </c>
      <c r="G50" s="95">
        <v>2000000</v>
      </c>
      <c r="H50" s="94"/>
      <c r="I50" s="95"/>
      <c r="J50" s="94"/>
      <c r="K50" s="95">
        <v>7860</v>
      </c>
      <c r="L50" s="94"/>
      <c r="M50" s="95"/>
      <c r="N50" s="94"/>
      <c r="O50" s="95"/>
      <c r="P50" s="94">
        <f t="shared" si="27"/>
        <v>0</v>
      </c>
      <c r="Q50" s="95">
        <f t="shared" si="28"/>
        <v>7860</v>
      </c>
      <c r="R50" s="49">
        <f t="shared" si="29"/>
        <v>0</v>
      </c>
      <c r="S50" s="50">
        <f t="shared" si="30"/>
        <v>0</v>
      </c>
      <c r="T50" s="49">
        <f t="shared" si="31"/>
        <v>0</v>
      </c>
      <c r="U50" s="51">
        <f t="shared" si="32"/>
        <v>0.19650000000000001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4000000</v>
      </c>
      <c r="C52" s="96">
        <f>SUM(C41:C51)</f>
        <v>0</v>
      </c>
      <c r="D52" s="96"/>
      <c r="E52" s="96">
        <f t="shared" si="26"/>
        <v>4000000</v>
      </c>
      <c r="F52" s="97">
        <f t="shared" ref="F52:O52" si="33">SUM(F41:F51)</f>
        <v>3200000</v>
      </c>
      <c r="G52" s="98">
        <f t="shared" si="33"/>
        <v>2000000</v>
      </c>
      <c r="H52" s="97">
        <f t="shared" si="33"/>
        <v>0</v>
      </c>
      <c r="I52" s="98">
        <f t="shared" si="33"/>
        <v>0</v>
      </c>
      <c r="J52" s="97">
        <f t="shared" si="33"/>
        <v>0</v>
      </c>
      <c r="K52" s="98">
        <f t="shared" si="33"/>
        <v>7860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7860</v>
      </c>
      <c r="R52" s="53">
        <f t="shared" si="29"/>
        <v>0</v>
      </c>
      <c r="S52" s="54">
        <f t="shared" si="30"/>
        <v>0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0.19650000000000001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8592000</v>
      </c>
      <c r="C64" s="105">
        <f>SUM(C9:C14,C17:C22,C25:C28,C31,C34:C38,C41:C51,C54:C57,C60:C62)</f>
        <v>0</v>
      </c>
      <c r="D64" s="105"/>
      <c r="E64" s="105">
        <f>$B64   +$C64   +$D64</f>
        <v>8592000</v>
      </c>
      <c r="F64" s="106">
        <f t="shared" ref="F64:O64" si="36">SUM(F9:F14,F17:F22,F25:F28,F31,F34:F38,F41:F51,F54:F57,F60:F62)</f>
        <v>7467000</v>
      </c>
      <c r="G64" s="107">
        <f t="shared" si="36"/>
        <v>5595000</v>
      </c>
      <c r="H64" s="106">
        <f t="shared" si="36"/>
        <v>891000</v>
      </c>
      <c r="I64" s="107">
        <f t="shared" si="36"/>
        <v>897976</v>
      </c>
      <c r="J64" s="106">
        <f t="shared" si="36"/>
        <v>0</v>
      </c>
      <c r="K64" s="107">
        <f t="shared" si="36"/>
        <v>2300858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891000</v>
      </c>
      <c r="Q64" s="107">
        <f>$I64   +$K64   +$M64   +$O64</f>
        <v>3198834</v>
      </c>
      <c r="R64" s="62">
        <f>IF($H64   =0,0,(($J64   -$H64   )/$H64   )*100)</f>
        <v>-100</v>
      </c>
      <c r="S64" s="63">
        <f>IF($I64   =0,0,(($K64   -$I64   )/$I64   )*100)</f>
        <v>156.22711520129712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10.677052127022169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38.332342720191733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9533000</v>
      </c>
      <c r="C66" s="93"/>
      <c r="D66" s="93"/>
      <c r="E66" s="93">
        <f>$B66   +$C66   +$D66</f>
        <v>9533000</v>
      </c>
      <c r="F66" s="94">
        <v>6800000</v>
      </c>
      <c r="G66" s="95">
        <v>3800000</v>
      </c>
      <c r="H66" s="94">
        <v>535000</v>
      </c>
      <c r="I66" s="95">
        <v>535646</v>
      </c>
      <c r="J66" s="94"/>
      <c r="K66" s="95">
        <v>2683250</v>
      </c>
      <c r="L66" s="94"/>
      <c r="M66" s="95"/>
      <c r="N66" s="94"/>
      <c r="O66" s="95"/>
      <c r="P66" s="94">
        <f>$H66   +$J66   +$L66   +$N66</f>
        <v>535000</v>
      </c>
      <c r="Q66" s="95">
        <f>$I66   +$K66   +$M66   +$O66</f>
        <v>3218896</v>
      </c>
      <c r="R66" s="49">
        <f>IF($H66   =0,0,(($J66   -$H66   )/$H66   )*100)</f>
        <v>-100</v>
      </c>
      <c r="S66" s="50">
        <f>IF($I66   =0,0,(($K66   -$I66   )/$I66   )*100)</f>
        <v>400.93718612665833</v>
      </c>
      <c r="T66" s="49">
        <f>IF($E66   =0,0,($P66   /$E66   )*100)</f>
        <v>5.6120843386132382</v>
      </c>
      <c r="U66" s="51">
        <f>IF($E66   =0,0,($Q66   /$E66   )*100)</f>
        <v>33.765823979859441</v>
      </c>
      <c r="V66" s="94"/>
      <c r="W66" s="95"/>
    </row>
    <row r="67" spans="1:23" ht="12.95" customHeight="1" x14ac:dyDescent="0.2">
      <c r="A67" s="57" t="s">
        <v>39</v>
      </c>
      <c r="B67" s="102">
        <f>B66</f>
        <v>9533000</v>
      </c>
      <c r="C67" s="102">
        <f>C66</f>
        <v>0</v>
      </c>
      <c r="D67" s="102"/>
      <c r="E67" s="102">
        <f>$B67   +$C67   +$D67</f>
        <v>9533000</v>
      </c>
      <c r="F67" s="103">
        <f t="shared" ref="F67:O67" si="37">F66</f>
        <v>6800000</v>
      </c>
      <c r="G67" s="104">
        <f t="shared" si="37"/>
        <v>3800000</v>
      </c>
      <c r="H67" s="103">
        <f t="shared" si="37"/>
        <v>535000</v>
      </c>
      <c r="I67" s="104">
        <f t="shared" si="37"/>
        <v>535646</v>
      </c>
      <c r="J67" s="103">
        <f t="shared" si="37"/>
        <v>0</v>
      </c>
      <c r="K67" s="104">
        <f t="shared" si="37"/>
        <v>2683250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535000</v>
      </c>
      <c r="Q67" s="104">
        <f>$I67   +$K67   +$M67   +$O67</f>
        <v>3218896</v>
      </c>
      <c r="R67" s="58">
        <f>IF($H67   =0,0,(($J67   -$H67   )/$H67   )*100)</f>
        <v>-100</v>
      </c>
      <c r="S67" s="59">
        <f>IF($I67   =0,0,(($K67   -$I67   )/$I67   )*100)</f>
        <v>400.93718612665833</v>
      </c>
      <c r="T67" s="58">
        <f>IF($E67   =0,0,($P67   /$E67   )*100)</f>
        <v>5.6120843386132382</v>
      </c>
      <c r="U67" s="60">
        <f>IF($E67   =0,0,($Q67   /$E67   )*100)</f>
        <v>33.765823979859441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9533000</v>
      </c>
      <c r="C68" s="105">
        <f>C66</f>
        <v>0</v>
      </c>
      <c r="D68" s="105"/>
      <c r="E68" s="105">
        <f>$B68   +$C68   +$D68</f>
        <v>9533000</v>
      </c>
      <c r="F68" s="106">
        <f t="shared" ref="F68:O68" si="38">F66</f>
        <v>6800000</v>
      </c>
      <c r="G68" s="107">
        <f t="shared" si="38"/>
        <v>3800000</v>
      </c>
      <c r="H68" s="106">
        <f t="shared" si="38"/>
        <v>535000</v>
      </c>
      <c r="I68" s="107">
        <f t="shared" si="38"/>
        <v>535646</v>
      </c>
      <c r="J68" s="106">
        <f t="shared" si="38"/>
        <v>0</v>
      </c>
      <c r="K68" s="107">
        <f t="shared" si="38"/>
        <v>2683250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535000</v>
      </c>
      <c r="Q68" s="107">
        <f>$I68   +$K68   +$M68   +$O68</f>
        <v>3218896</v>
      </c>
      <c r="R68" s="62">
        <f>IF($H68   =0,0,(($J68   -$H68   )/$H68   )*100)</f>
        <v>-100</v>
      </c>
      <c r="S68" s="63">
        <f>IF($I68   =0,0,(($K68   -$I68   )/$I68   )*100)</f>
        <v>400.93718612665833</v>
      </c>
      <c r="T68" s="62">
        <f>IF($E68   =0,0,($P68   /$E68   )*100)</f>
        <v>5.6120843386132382</v>
      </c>
      <c r="U68" s="66">
        <f>IF($E68   =0,0,($Q68   /$E68   )*100)</f>
        <v>33.765823979859441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18125000</v>
      </c>
      <c r="C69" s="105">
        <f>SUM(C9:C14,C17:C22,C25:C28,C31,C34:C38,C41:C51,C54:C57,C60:C62,C66)</f>
        <v>0</v>
      </c>
      <c r="D69" s="105"/>
      <c r="E69" s="105">
        <f>$B69   +$C69   +$D69</f>
        <v>18125000</v>
      </c>
      <c r="F69" s="106">
        <f t="shared" ref="F69:O69" si="39">SUM(F9:F14,F17:F22,F25:F28,F31,F34:F38,F41:F51,F54:F57,F60:F62,F66)</f>
        <v>14267000</v>
      </c>
      <c r="G69" s="107">
        <f t="shared" si="39"/>
        <v>9395000</v>
      </c>
      <c r="H69" s="106">
        <f t="shared" si="39"/>
        <v>1426000</v>
      </c>
      <c r="I69" s="107">
        <f t="shared" si="39"/>
        <v>1433622</v>
      </c>
      <c r="J69" s="106">
        <f t="shared" si="39"/>
        <v>0</v>
      </c>
      <c r="K69" s="107">
        <f t="shared" si="39"/>
        <v>4984108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1426000</v>
      </c>
      <c r="Q69" s="107">
        <f>$I69   +$K69   +$M69   +$O69</f>
        <v>6417730</v>
      </c>
      <c r="R69" s="62">
        <f>IF($H69   =0,0,(($J69   -$H69   )/$H69   )*100)</f>
        <v>-100</v>
      </c>
      <c r="S69" s="63">
        <f>IF($I69   =0,0,(($K69   -$I69   )/$I69   )*100)</f>
        <v>247.65844832180309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7.9762837006376559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35.897359883655888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120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2345000</v>
      </c>
      <c r="C10" s="93"/>
      <c r="D10" s="93"/>
      <c r="E10" s="93">
        <f t="shared" ref="E10:E15" si="0">$B10   +$C10   +$D10</f>
        <v>2345000</v>
      </c>
      <c r="F10" s="94">
        <v>2345000</v>
      </c>
      <c r="G10" s="95">
        <v>2345000</v>
      </c>
      <c r="H10" s="94">
        <v>621000</v>
      </c>
      <c r="I10" s="95">
        <v>620683</v>
      </c>
      <c r="J10" s="94"/>
      <c r="K10" s="95">
        <v>411031</v>
      </c>
      <c r="L10" s="94"/>
      <c r="M10" s="95"/>
      <c r="N10" s="94"/>
      <c r="O10" s="95"/>
      <c r="P10" s="94">
        <f t="shared" ref="P10:P15" si="1">$H10   +$J10   +$L10   +$N10</f>
        <v>621000</v>
      </c>
      <c r="Q10" s="95">
        <f t="shared" ref="Q10:Q15" si="2">$I10   +$K10   +$M10   +$O10</f>
        <v>1031714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-33.777628837909205</v>
      </c>
      <c r="T10" s="49">
        <f t="shared" ref="T10:T14" si="5">IF($E10   =0,0,($P10   /$E10   )*100)</f>
        <v>26.481876332622601</v>
      </c>
      <c r="U10" s="51">
        <f t="shared" ref="U10:U14" si="6">IF($E10   =0,0,($Q10   /$E10   )*100)</f>
        <v>43.99633262260128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2345000</v>
      </c>
      <c r="C15" s="96">
        <f>SUM(C9:C14)</f>
        <v>0</v>
      </c>
      <c r="D15" s="96"/>
      <c r="E15" s="96">
        <f t="shared" si="0"/>
        <v>2345000</v>
      </c>
      <c r="F15" s="97">
        <f t="shared" ref="F15:O15" si="7">SUM(F9:F14)</f>
        <v>2345000</v>
      </c>
      <c r="G15" s="98">
        <f t="shared" si="7"/>
        <v>2345000</v>
      </c>
      <c r="H15" s="97">
        <f t="shared" si="7"/>
        <v>621000</v>
      </c>
      <c r="I15" s="98">
        <f t="shared" si="7"/>
        <v>620683</v>
      </c>
      <c r="J15" s="97">
        <f t="shared" si="7"/>
        <v>0</v>
      </c>
      <c r="K15" s="98">
        <f t="shared" si="7"/>
        <v>411031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621000</v>
      </c>
      <c r="Q15" s="98">
        <f t="shared" si="2"/>
        <v>1031714</v>
      </c>
      <c r="R15" s="53">
        <f t="shared" si="3"/>
        <v>-100</v>
      </c>
      <c r="S15" s="54">
        <f t="shared" si="4"/>
        <v>-33.777628837909205</v>
      </c>
      <c r="T15" s="53">
        <f>IF(SUM($E9:$E13) =0,0,(P15   /SUM($E9:$E13) )*100)</f>
        <v>26.481876332622601</v>
      </c>
      <c r="U15" s="55">
        <f>IF(SUM($E9:$E13) =0,0,(Q15   /SUM($E9:$E13) )*100)</f>
        <v>43.99633262260128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>
        <v>787000</v>
      </c>
      <c r="C18" s="93"/>
      <c r="D18" s="93"/>
      <c r="E18" s="93">
        <f t="shared" si="8"/>
        <v>787000</v>
      </c>
      <c r="F18" s="94">
        <v>787000</v>
      </c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787000</v>
      </c>
      <c r="C23" s="96">
        <f>SUM(C17:C22)</f>
        <v>0</v>
      </c>
      <c r="D23" s="96"/>
      <c r="E23" s="96">
        <f t="shared" si="8"/>
        <v>787000</v>
      </c>
      <c r="F23" s="97">
        <f t="shared" ref="F23:O23" si="15">SUM(F17:F22)</f>
        <v>787000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>
        <v>250000</v>
      </c>
      <c r="I31" s="95">
        <v>467555</v>
      </c>
      <c r="J31" s="94"/>
      <c r="K31" s="95">
        <v>415558</v>
      </c>
      <c r="L31" s="94"/>
      <c r="M31" s="95"/>
      <c r="N31" s="94"/>
      <c r="O31" s="95"/>
      <c r="P31" s="94">
        <f>$H31   +$J31   +$L31   +$N31</f>
        <v>250000</v>
      </c>
      <c r="Q31" s="95">
        <f>$I31   +$K31   +$M31   +$O31</f>
        <v>883113</v>
      </c>
      <c r="R31" s="49">
        <f>IF($H31   =0,0,(($J31   -$H31   )/$H31   )*100)</f>
        <v>-100</v>
      </c>
      <c r="S31" s="50">
        <f>IF($I31   =0,0,(($K31   -$I31   )/$I31   )*100)</f>
        <v>-11.121044582990237</v>
      </c>
      <c r="T31" s="49">
        <f>IF($E31   =0,0,($P31   /$E31   )*100)</f>
        <v>25</v>
      </c>
      <c r="U31" s="51">
        <f>IF($E31   =0,0,($Q31   /$E31   )*100)</f>
        <v>88.311300000000003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250000</v>
      </c>
      <c r="I32" s="98">
        <f t="shared" si="17"/>
        <v>467555</v>
      </c>
      <c r="J32" s="97">
        <f t="shared" si="17"/>
        <v>0</v>
      </c>
      <c r="K32" s="98">
        <f t="shared" si="17"/>
        <v>415558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250000</v>
      </c>
      <c r="Q32" s="98">
        <f>$I32   +$K32   +$M32   +$O32</f>
        <v>883113</v>
      </c>
      <c r="R32" s="53">
        <f>IF($H32   =0,0,(($J32   -$H32   )/$H32   )*100)</f>
        <v>-100</v>
      </c>
      <c r="S32" s="54">
        <f>IF($I32   =0,0,(($K32   -$I32   )/$I32   )*100)</f>
        <v>-11.121044582990237</v>
      </c>
      <c r="T32" s="53">
        <f>IF($E32   =0,0,($P32   /$E32   )*100)</f>
        <v>25</v>
      </c>
      <c r="U32" s="55">
        <f>IF($E32   =0,0,($Q32   /$E32   )*100)</f>
        <v>88.311300000000003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/>
      <c r="C34" s="93"/>
      <c r="D34" s="93"/>
      <c r="E34" s="93">
        <f t="shared" ref="E34:E39" si="18">$B34   +$C34   +$D34</f>
        <v>0</v>
      </c>
      <c r="F34" s="94"/>
      <c r="G34" s="95"/>
      <c r="H34" s="94"/>
      <c r="I34" s="95"/>
      <c r="J34" s="94"/>
      <c r="K34" s="95"/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0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0</v>
      </c>
      <c r="U34" s="51">
        <f t="shared" ref="U34:U38" si="24">IF($E34   =0,0,($Q34   /$E34   )*100)</f>
        <v>0</v>
      </c>
      <c r="V34" s="94"/>
      <c r="W34" s="95"/>
    </row>
    <row r="35" spans="1:23" ht="12.95" customHeight="1" x14ac:dyDescent="0.2">
      <c r="A35" s="48" t="s">
        <v>56</v>
      </c>
      <c r="B35" s="93">
        <v>76000</v>
      </c>
      <c r="C35" s="93"/>
      <c r="D35" s="93"/>
      <c r="E35" s="93">
        <f t="shared" si="18"/>
        <v>76000</v>
      </c>
      <c r="F35" s="94">
        <v>69000</v>
      </c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76000</v>
      </c>
      <c r="C39" s="96">
        <f>SUM(C34:C38)</f>
        <v>0</v>
      </c>
      <c r="D39" s="96"/>
      <c r="E39" s="96">
        <f t="shared" si="18"/>
        <v>76000</v>
      </c>
      <c r="F39" s="97">
        <f t="shared" ref="F39:O39" si="25">SUM(F34:F38)</f>
        <v>69000</v>
      </c>
      <c r="G39" s="98">
        <f t="shared" si="25"/>
        <v>0</v>
      </c>
      <c r="H39" s="97">
        <f t="shared" si="25"/>
        <v>0</v>
      </c>
      <c r="I39" s="98">
        <f t="shared" si="25"/>
        <v>0</v>
      </c>
      <c r="J39" s="97">
        <f t="shared" si="25"/>
        <v>0</v>
      </c>
      <c r="K39" s="98">
        <f t="shared" si="25"/>
        <v>0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0</v>
      </c>
      <c r="R39" s="53">
        <f t="shared" si="21"/>
        <v>0</v>
      </c>
      <c r="S39" s="54">
        <f t="shared" si="22"/>
        <v>0</v>
      </c>
      <c r="T39" s="53">
        <f>IF((+$E34+$E37) =0,0,(P39   /(+$E34+$E37) )*100)</f>
        <v>0</v>
      </c>
      <c r="U39" s="55">
        <f>IF((+$E34+$E37) =0,0,(Q39   /(+$E34+$E37) )*100)</f>
        <v>0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>
        <v>7621000</v>
      </c>
      <c r="C43" s="93"/>
      <c r="D43" s="93"/>
      <c r="E43" s="93">
        <f t="shared" si="26"/>
        <v>7621000</v>
      </c>
      <c r="F43" s="94">
        <v>5150000</v>
      </c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/>
      <c r="C50" s="93"/>
      <c r="D50" s="93"/>
      <c r="E50" s="93">
        <f t="shared" si="26"/>
        <v>0</v>
      </c>
      <c r="F50" s="94"/>
      <c r="G50" s="95"/>
      <c r="H50" s="94"/>
      <c r="I50" s="95"/>
      <c r="J50" s="94"/>
      <c r="K50" s="95"/>
      <c r="L50" s="94"/>
      <c r="M50" s="95"/>
      <c r="N50" s="94"/>
      <c r="O50" s="95"/>
      <c r="P50" s="94">
        <f t="shared" si="27"/>
        <v>0</v>
      </c>
      <c r="Q50" s="95">
        <f t="shared" si="28"/>
        <v>0</v>
      </c>
      <c r="R50" s="49">
        <f t="shared" si="29"/>
        <v>0</v>
      </c>
      <c r="S50" s="50">
        <f t="shared" si="30"/>
        <v>0</v>
      </c>
      <c r="T50" s="49">
        <f t="shared" si="31"/>
        <v>0</v>
      </c>
      <c r="U50" s="51">
        <f t="shared" si="32"/>
        <v>0</v>
      </c>
      <c r="V50" s="94"/>
      <c r="W50" s="95"/>
    </row>
    <row r="51" spans="1:23" ht="12.95" customHeight="1" x14ac:dyDescent="0.2">
      <c r="A51" s="48" t="s">
        <v>71</v>
      </c>
      <c r="B51" s="93">
        <v>2000000</v>
      </c>
      <c r="C51" s="93"/>
      <c r="D51" s="93"/>
      <c r="E51" s="93">
        <f t="shared" si="26"/>
        <v>2000000</v>
      </c>
      <c r="F51" s="94">
        <v>2000000</v>
      </c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9621000</v>
      </c>
      <c r="C52" s="96">
        <f>SUM(C41:C51)</f>
        <v>0</v>
      </c>
      <c r="D52" s="96"/>
      <c r="E52" s="96">
        <f t="shared" si="26"/>
        <v>9621000</v>
      </c>
      <c r="F52" s="97">
        <f t="shared" ref="F52:O52" si="33">SUM(F41:F51)</f>
        <v>7150000</v>
      </c>
      <c r="G52" s="98">
        <f t="shared" si="33"/>
        <v>0</v>
      </c>
      <c r="H52" s="97">
        <f t="shared" si="33"/>
        <v>0</v>
      </c>
      <c r="I52" s="98">
        <f t="shared" si="33"/>
        <v>0</v>
      </c>
      <c r="J52" s="97">
        <f t="shared" si="33"/>
        <v>0</v>
      </c>
      <c r="K52" s="98">
        <f t="shared" si="33"/>
        <v>0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0</v>
      </c>
      <c r="R52" s="53">
        <f t="shared" si="29"/>
        <v>0</v>
      </c>
      <c r="S52" s="54">
        <f t="shared" si="30"/>
        <v>0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0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13829000</v>
      </c>
      <c r="C64" s="105">
        <f>SUM(C9:C14,C17:C22,C25:C28,C31,C34:C38,C41:C51,C54:C57,C60:C62)</f>
        <v>0</v>
      </c>
      <c r="D64" s="105"/>
      <c r="E64" s="105">
        <f>$B64   +$C64   +$D64</f>
        <v>13829000</v>
      </c>
      <c r="F64" s="106">
        <f t="shared" ref="F64:O64" si="36">SUM(F9:F14,F17:F22,F25:F28,F31,F34:F38,F41:F51,F54:F57,F60:F62)</f>
        <v>11051000</v>
      </c>
      <c r="G64" s="107">
        <f t="shared" si="36"/>
        <v>2595000</v>
      </c>
      <c r="H64" s="106">
        <f t="shared" si="36"/>
        <v>871000</v>
      </c>
      <c r="I64" s="107">
        <f t="shared" si="36"/>
        <v>1088238</v>
      </c>
      <c r="J64" s="106">
        <f t="shared" si="36"/>
        <v>0</v>
      </c>
      <c r="K64" s="107">
        <f t="shared" si="36"/>
        <v>826589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871000</v>
      </c>
      <c r="Q64" s="107">
        <f>$I64   +$K64   +$M64   +$O64</f>
        <v>1914827</v>
      </c>
      <c r="R64" s="62">
        <f>IF($H64   =0,0,(($J64   -$H64   )/$H64   )*100)</f>
        <v>-100</v>
      </c>
      <c r="S64" s="63">
        <f>IF($I64   =0,0,(($K64   -$I64   )/$I64   )*100)</f>
        <v>-24.043361838127321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26.038863976083711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57.244454409566515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9920000</v>
      </c>
      <c r="C66" s="93"/>
      <c r="D66" s="93"/>
      <c r="E66" s="93">
        <f>$B66   +$C66   +$D66</f>
        <v>9920000</v>
      </c>
      <c r="F66" s="94">
        <v>8400000</v>
      </c>
      <c r="G66" s="95">
        <v>5900000</v>
      </c>
      <c r="H66" s="94">
        <v>2006000</v>
      </c>
      <c r="I66" s="95">
        <v>2006773</v>
      </c>
      <c r="J66" s="94"/>
      <c r="K66" s="95">
        <v>3859670</v>
      </c>
      <c r="L66" s="94"/>
      <c r="M66" s="95"/>
      <c r="N66" s="94"/>
      <c r="O66" s="95"/>
      <c r="P66" s="94">
        <f>$H66   +$J66   +$L66   +$N66</f>
        <v>2006000</v>
      </c>
      <c r="Q66" s="95">
        <f>$I66   +$K66   +$M66   +$O66</f>
        <v>5866443</v>
      </c>
      <c r="R66" s="49">
        <f>IF($H66   =0,0,(($J66   -$H66   )/$H66   )*100)</f>
        <v>-100</v>
      </c>
      <c r="S66" s="50">
        <f>IF($I66   =0,0,(($K66   -$I66   )/$I66   )*100)</f>
        <v>92.332167116061456</v>
      </c>
      <c r="T66" s="49">
        <f>IF($E66   =0,0,($P66   /$E66   )*100)</f>
        <v>20.221774193548388</v>
      </c>
      <c r="U66" s="51">
        <f>IF($E66   =0,0,($Q66   /$E66   )*100)</f>
        <v>59.137530241935487</v>
      </c>
      <c r="V66" s="94"/>
      <c r="W66" s="95"/>
    </row>
    <row r="67" spans="1:23" ht="12.95" customHeight="1" x14ac:dyDescent="0.2">
      <c r="A67" s="57" t="s">
        <v>39</v>
      </c>
      <c r="B67" s="102">
        <f>B66</f>
        <v>9920000</v>
      </c>
      <c r="C67" s="102">
        <f>C66</f>
        <v>0</v>
      </c>
      <c r="D67" s="102"/>
      <c r="E67" s="102">
        <f>$B67   +$C67   +$D67</f>
        <v>9920000</v>
      </c>
      <c r="F67" s="103">
        <f t="shared" ref="F67:O67" si="37">F66</f>
        <v>8400000</v>
      </c>
      <c r="G67" s="104">
        <f t="shared" si="37"/>
        <v>5900000</v>
      </c>
      <c r="H67" s="103">
        <f t="shared" si="37"/>
        <v>2006000</v>
      </c>
      <c r="I67" s="104">
        <f t="shared" si="37"/>
        <v>2006773</v>
      </c>
      <c r="J67" s="103">
        <f t="shared" si="37"/>
        <v>0</v>
      </c>
      <c r="K67" s="104">
        <f t="shared" si="37"/>
        <v>3859670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2006000</v>
      </c>
      <c r="Q67" s="104">
        <f>$I67   +$K67   +$M67   +$O67</f>
        <v>5866443</v>
      </c>
      <c r="R67" s="58">
        <f>IF($H67   =0,0,(($J67   -$H67   )/$H67   )*100)</f>
        <v>-100</v>
      </c>
      <c r="S67" s="59">
        <f>IF($I67   =0,0,(($K67   -$I67   )/$I67   )*100)</f>
        <v>92.332167116061456</v>
      </c>
      <c r="T67" s="58">
        <f>IF($E67   =0,0,($P67   /$E67   )*100)</f>
        <v>20.221774193548388</v>
      </c>
      <c r="U67" s="60">
        <f>IF($E67   =0,0,($Q67   /$E67   )*100)</f>
        <v>59.137530241935487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9920000</v>
      </c>
      <c r="C68" s="105">
        <f>C66</f>
        <v>0</v>
      </c>
      <c r="D68" s="105"/>
      <c r="E68" s="105">
        <f>$B68   +$C68   +$D68</f>
        <v>9920000</v>
      </c>
      <c r="F68" s="106">
        <f t="shared" ref="F68:O68" si="38">F66</f>
        <v>8400000</v>
      </c>
      <c r="G68" s="107">
        <f t="shared" si="38"/>
        <v>5900000</v>
      </c>
      <c r="H68" s="106">
        <f t="shared" si="38"/>
        <v>2006000</v>
      </c>
      <c r="I68" s="107">
        <f t="shared" si="38"/>
        <v>2006773</v>
      </c>
      <c r="J68" s="106">
        <f t="shared" si="38"/>
        <v>0</v>
      </c>
      <c r="K68" s="107">
        <f t="shared" si="38"/>
        <v>3859670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2006000</v>
      </c>
      <c r="Q68" s="107">
        <f>$I68   +$K68   +$M68   +$O68</f>
        <v>5866443</v>
      </c>
      <c r="R68" s="62">
        <f>IF($H68   =0,0,(($J68   -$H68   )/$H68   )*100)</f>
        <v>-100</v>
      </c>
      <c r="S68" s="63">
        <f>IF($I68   =0,0,(($K68   -$I68   )/$I68   )*100)</f>
        <v>92.332167116061456</v>
      </c>
      <c r="T68" s="62">
        <f>IF($E68   =0,0,($P68   /$E68   )*100)</f>
        <v>20.221774193548388</v>
      </c>
      <c r="U68" s="66">
        <f>IF($E68   =0,0,($Q68   /$E68   )*100)</f>
        <v>59.137530241935487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23749000</v>
      </c>
      <c r="C69" s="105">
        <f>SUM(C9:C14,C17:C22,C25:C28,C31,C34:C38,C41:C51,C54:C57,C60:C62,C66)</f>
        <v>0</v>
      </c>
      <c r="D69" s="105"/>
      <c r="E69" s="105">
        <f>$B69   +$C69   +$D69</f>
        <v>23749000</v>
      </c>
      <c r="F69" s="106">
        <f t="shared" ref="F69:O69" si="39">SUM(F9:F14,F17:F22,F25:F28,F31,F34:F38,F41:F51,F54:F57,F60:F62,F66)</f>
        <v>19451000</v>
      </c>
      <c r="G69" s="107">
        <f t="shared" si="39"/>
        <v>8495000</v>
      </c>
      <c r="H69" s="106">
        <f t="shared" si="39"/>
        <v>2877000</v>
      </c>
      <c r="I69" s="107">
        <f t="shared" si="39"/>
        <v>3095011</v>
      </c>
      <c r="J69" s="106">
        <f t="shared" si="39"/>
        <v>0</v>
      </c>
      <c r="K69" s="107">
        <f t="shared" si="39"/>
        <v>4686259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2877000</v>
      </c>
      <c r="Q69" s="107">
        <f>$I69   +$K69   +$M69   +$O69</f>
        <v>7781270</v>
      </c>
      <c r="R69" s="62">
        <f>IF($H69   =0,0,(($J69   -$H69   )/$H69   )*100)</f>
        <v>-100</v>
      </c>
      <c r="S69" s="63">
        <f>IF($I69   =0,0,(($K69   -$I69   )/$I69   )*100)</f>
        <v>51.413322925185078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21.688654353562008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58.660158311345647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121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2345000</v>
      </c>
      <c r="C10" s="93"/>
      <c r="D10" s="93"/>
      <c r="E10" s="93">
        <f t="shared" ref="E10:E15" si="0">$B10   +$C10   +$D10</f>
        <v>2345000</v>
      </c>
      <c r="F10" s="94">
        <v>2345000</v>
      </c>
      <c r="G10" s="95">
        <v>2345000</v>
      </c>
      <c r="H10" s="94">
        <v>432000</v>
      </c>
      <c r="I10" s="95">
        <v>431967</v>
      </c>
      <c r="J10" s="94"/>
      <c r="K10" s="95">
        <v>1190496</v>
      </c>
      <c r="L10" s="94"/>
      <c r="M10" s="95"/>
      <c r="N10" s="94"/>
      <c r="O10" s="95"/>
      <c r="P10" s="94">
        <f t="shared" ref="P10:P15" si="1">$H10   +$J10   +$L10   +$N10</f>
        <v>432000</v>
      </c>
      <c r="Q10" s="95">
        <f t="shared" ref="Q10:Q15" si="2">$I10   +$K10   +$M10   +$O10</f>
        <v>1622463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175.59883046621616</v>
      </c>
      <c r="T10" s="49">
        <f t="shared" ref="T10:T14" si="5">IF($E10   =0,0,($P10   /$E10   )*100)</f>
        <v>18.422174840085287</v>
      </c>
      <c r="U10" s="51">
        <f t="shared" ref="U10:U14" si="6">IF($E10   =0,0,($Q10   /$E10   )*100)</f>
        <v>69.18818763326226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2345000</v>
      </c>
      <c r="C15" s="96">
        <f>SUM(C9:C14)</f>
        <v>0</v>
      </c>
      <c r="D15" s="96"/>
      <c r="E15" s="96">
        <f t="shared" si="0"/>
        <v>2345000</v>
      </c>
      <c r="F15" s="97">
        <f t="shared" ref="F15:O15" si="7">SUM(F9:F14)</f>
        <v>2345000</v>
      </c>
      <c r="G15" s="98">
        <f t="shared" si="7"/>
        <v>2345000</v>
      </c>
      <c r="H15" s="97">
        <f t="shared" si="7"/>
        <v>432000</v>
      </c>
      <c r="I15" s="98">
        <f t="shared" si="7"/>
        <v>431967</v>
      </c>
      <c r="J15" s="97">
        <f t="shared" si="7"/>
        <v>0</v>
      </c>
      <c r="K15" s="98">
        <f t="shared" si="7"/>
        <v>1190496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432000</v>
      </c>
      <c r="Q15" s="98">
        <f t="shared" si="2"/>
        <v>1622463</v>
      </c>
      <c r="R15" s="53">
        <f t="shared" si="3"/>
        <v>-100</v>
      </c>
      <c r="S15" s="54">
        <f t="shared" si="4"/>
        <v>175.59883046621616</v>
      </c>
      <c r="T15" s="53">
        <f>IF(SUM($E9:$E13) =0,0,(P15   /SUM($E9:$E13) )*100)</f>
        <v>18.422174840085287</v>
      </c>
      <c r="U15" s="55">
        <f>IF(SUM($E9:$E13) =0,0,(Q15   /SUM($E9:$E13) )*100)</f>
        <v>69.18818763326226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/>
      <c r="I31" s="95">
        <v>203133</v>
      </c>
      <c r="J31" s="94"/>
      <c r="K31" s="95">
        <v>194802</v>
      </c>
      <c r="L31" s="94"/>
      <c r="M31" s="95"/>
      <c r="N31" s="94"/>
      <c r="O31" s="95"/>
      <c r="P31" s="94">
        <f>$H31   +$J31   +$L31   +$N31</f>
        <v>0</v>
      </c>
      <c r="Q31" s="95">
        <f>$I31   +$K31   +$M31   +$O31</f>
        <v>397935</v>
      </c>
      <c r="R31" s="49">
        <f>IF($H31   =0,0,(($J31   -$H31   )/$H31   )*100)</f>
        <v>0</v>
      </c>
      <c r="S31" s="50">
        <f>IF($I31   =0,0,(($K31   -$I31   )/$I31   )*100)</f>
        <v>-4.1012538583095806</v>
      </c>
      <c r="T31" s="49">
        <f>IF($E31   =0,0,($P31   /$E31   )*100)</f>
        <v>0</v>
      </c>
      <c r="U31" s="51">
        <f>IF($E31   =0,0,($Q31   /$E31   )*100)</f>
        <v>39.793500000000002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0</v>
      </c>
      <c r="I32" s="98">
        <f t="shared" si="17"/>
        <v>203133</v>
      </c>
      <c r="J32" s="97">
        <f t="shared" si="17"/>
        <v>0</v>
      </c>
      <c r="K32" s="98">
        <f t="shared" si="17"/>
        <v>194802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0</v>
      </c>
      <c r="Q32" s="98">
        <f>$I32   +$K32   +$M32   +$O32</f>
        <v>397935</v>
      </c>
      <c r="R32" s="53">
        <f>IF($H32   =0,0,(($J32   -$H32   )/$H32   )*100)</f>
        <v>0</v>
      </c>
      <c r="S32" s="54">
        <f>IF($I32   =0,0,(($K32   -$I32   )/$I32   )*100)</f>
        <v>-4.1012538583095806</v>
      </c>
      <c r="T32" s="53">
        <f>IF($E32   =0,0,($P32   /$E32   )*100)</f>
        <v>0</v>
      </c>
      <c r="U32" s="55">
        <f>IF($E32   =0,0,($Q32   /$E32   )*100)</f>
        <v>39.793500000000002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>
        <v>3000000</v>
      </c>
      <c r="C34" s="93"/>
      <c r="D34" s="93"/>
      <c r="E34" s="93">
        <f t="shared" ref="E34:E39" si="18">$B34   +$C34   +$D34</f>
        <v>3000000</v>
      </c>
      <c r="F34" s="94">
        <v>3000000</v>
      </c>
      <c r="G34" s="95">
        <v>3000000</v>
      </c>
      <c r="H34" s="94"/>
      <c r="I34" s="95"/>
      <c r="J34" s="94"/>
      <c r="K34" s="95">
        <v>1622535</v>
      </c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1622535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0</v>
      </c>
      <c r="U34" s="51">
        <f t="shared" ref="U34:U38" si="24">IF($E34   =0,0,($Q34   /$E34   )*100)</f>
        <v>54.084500000000006</v>
      </c>
      <c r="V34" s="94"/>
      <c r="W34" s="95"/>
    </row>
    <row r="35" spans="1:23" ht="12.95" customHeight="1" x14ac:dyDescent="0.2">
      <c r="A35" s="48" t="s">
        <v>56</v>
      </c>
      <c r="B35" s="93">
        <v>114000</v>
      </c>
      <c r="C35" s="93"/>
      <c r="D35" s="93"/>
      <c r="E35" s="93">
        <f t="shared" si="18"/>
        <v>114000</v>
      </c>
      <c r="F35" s="94">
        <v>101000</v>
      </c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3114000</v>
      </c>
      <c r="C39" s="96">
        <f>SUM(C34:C38)</f>
        <v>0</v>
      </c>
      <c r="D39" s="96"/>
      <c r="E39" s="96">
        <f t="shared" si="18"/>
        <v>3114000</v>
      </c>
      <c r="F39" s="97">
        <f t="shared" ref="F39:O39" si="25">SUM(F34:F38)</f>
        <v>3101000</v>
      </c>
      <c r="G39" s="98">
        <f t="shared" si="25"/>
        <v>3000000</v>
      </c>
      <c r="H39" s="97">
        <f t="shared" si="25"/>
        <v>0</v>
      </c>
      <c r="I39" s="98">
        <f t="shared" si="25"/>
        <v>0</v>
      </c>
      <c r="J39" s="97">
        <f t="shared" si="25"/>
        <v>0</v>
      </c>
      <c r="K39" s="98">
        <f t="shared" si="25"/>
        <v>1622535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1622535</v>
      </c>
      <c r="R39" s="53">
        <f t="shared" si="21"/>
        <v>0</v>
      </c>
      <c r="S39" s="54">
        <f t="shared" si="22"/>
        <v>0</v>
      </c>
      <c r="T39" s="53">
        <f>IF((+$E34+$E37) =0,0,(P39   /(+$E34+$E37) )*100)</f>
        <v>0</v>
      </c>
      <c r="U39" s="55">
        <f>IF((+$E34+$E37) =0,0,(Q39   /(+$E34+$E37) )*100)</f>
        <v>54.084500000000006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>
        <v>5150000</v>
      </c>
      <c r="C43" s="93"/>
      <c r="D43" s="93"/>
      <c r="E43" s="93">
        <f t="shared" si="26"/>
        <v>5150000</v>
      </c>
      <c r="F43" s="94">
        <v>3970000</v>
      </c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10000000</v>
      </c>
      <c r="C50" s="93"/>
      <c r="D50" s="93"/>
      <c r="E50" s="93">
        <f t="shared" si="26"/>
        <v>10000000</v>
      </c>
      <c r="F50" s="94">
        <v>8000000</v>
      </c>
      <c r="G50" s="95">
        <v>5000000</v>
      </c>
      <c r="H50" s="94"/>
      <c r="I50" s="95"/>
      <c r="J50" s="94"/>
      <c r="K50" s="95">
        <v>1075120</v>
      </c>
      <c r="L50" s="94"/>
      <c r="M50" s="95"/>
      <c r="N50" s="94"/>
      <c r="O50" s="95"/>
      <c r="P50" s="94">
        <f t="shared" si="27"/>
        <v>0</v>
      </c>
      <c r="Q50" s="95">
        <f t="shared" si="28"/>
        <v>1075120</v>
      </c>
      <c r="R50" s="49">
        <f t="shared" si="29"/>
        <v>0</v>
      </c>
      <c r="S50" s="50">
        <f t="shared" si="30"/>
        <v>0</v>
      </c>
      <c r="T50" s="49">
        <f t="shared" si="31"/>
        <v>0</v>
      </c>
      <c r="U50" s="51">
        <f t="shared" si="32"/>
        <v>10.751199999999999</v>
      </c>
      <c r="V50" s="94"/>
      <c r="W50" s="95"/>
    </row>
    <row r="51" spans="1:23" ht="12.95" customHeight="1" x14ac:dyDescent="0.2">
      <c r="A51" s="48" t="s">
        <v>71</v>
      </c>
      <c r="B51" s="93">
        <v>28000000</v>
      </c>
      <c r="C51" s="93"/>
      <c r="D51" s="93"/>
      <c r="E51" s="93">
        <f t="shared" si="26"/>
        <v>28000000</v>
      </c>
      <c r="F51" s="94">
        <v>28000000</v>
      </c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43150000</v>
      </c>
      <c r="C52" s="96">
        <f>SUM(C41:C51)</f>
        <v>0</v>
      </c>
      <c r="D52" s="96"/>
      <c r="E52" s="96">
        <f t="shared" si="26"/>
        <v>43150000</v>
      </c>
      <c r="F52" s="97">
        <f t="shared" ref="F52:O52" si="33">SUM(F41:F51)</f>
        <v>39970000</v>
      </c>
      <c r="G52" s="98">
        <f t="shared" si="33"/>
        <v>5000000</v>
      </c>
      <c r="H52" s="97">
        <f t="shared" si="33"/>
        <v>0</v>
      </c>
      <c r="I52" s="98">
        <f t="shared" si="33"/>
        <v>0</v>
      </c>
      <c r="J52" s="97">
        <f t="shared" si="33"/>
        <v>0</v>
      </c>
      <c r="K52" s="98">
        <f t="shared" si="33"/>
        <v>1075120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1075120</v>
      </c>
      <c r="R52" s="53">
        <f t="shared" si="29"/>
        <v>0</v>
      </c>
      <c r="S52" s="54">
        <f t="shared" si="30"/>
        <v>0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10.751199999999999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49609000</v>
      </c>
      <c r="C64" s="105">
        <f>SUM(C9:C14,C17:C22,C25:C28,C31,C34:C38,C41:C51,C54:C57,C60:C62)</f>
        <v>0</v>
      </c>
      <c r="D64" s="105"/>
      <c r="E64" s="105">
        <f>$B64   +$C64   +$D64</f>
        <v>49609000</v>
      </c>
      <c r="F64" s="106">
        <f t="shared" ref="F64:O64" si="36">SUM(F9:F14,F17:F22,F25:F28,F31,F34:F38,F41:F51,F54:F57,F60:F62)</f>
        <v>46116000</v>
      </c>
      <c r="G64" s="107">
        <f t="shared" si="36"/>
        <v>10595000</v>
      </c>
      <c r="H64" s="106">
        <f t="shared" si="36"/>
        <v>432000</v>
      </c>
      <c r="I64" s="107">
        <f t="shared" si="36"/>
        <v>635100</v>
      </c>
      <c r="J64" s="106">
        <f t="shared" si="36"/>
        <v>0</v>
      </c>
      <c r="K64" s="107">
        <f t="shared" si="36"/>
        <v>4082953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432000</v>
      </c>
      <c r="Q64" s="107">
        <f>$I64   +$K64   +$M64   +$O64</f>
        <v>4718053</v>
      </c>
      <c r="R64" s="62">
        <f>IF($H64   =0,0,(($J64   -$H64   )/$H64   )*100)</f>
        <v>-100</v>
      </c>
      <c r="S64" s="63">
        <f>IF($I64   =0,0,(($K64   -$I64   )/$I64   )*100)</f>
        <v>542.88348291607622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2.6430100948302235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28.86542061792597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23693000</v>
      </c>
      <c r="C66" s="93"/>
      <c r="D66" s="93"/>
      <c r="E66" s="93">
        <f>$B66   +$C66   +$D66</f>
        <v>23693000</v>
      </c>
      <c r="F66" s="94">
        <v>17000000</v>
      </c>
      <c r="G66" s="95">
        <v>11500000</v>
      </c>
      <c r="H66" s="94"/>
      <c r="I66" s="95">
        <v>522619</v>
      </c>
      <c r="J66" s="94"/>
      <c r="K66" s="95">
        <v>1692696</v>
      </c>
      <c r="L66" s="94"/>
      <c r="M66" s="95"/>
      <c r="N66" s="94"/>
      <c r="O66" s="95"/>
      <c r="P66" s="94">
        <f>$H66   +$J66   +$L66   +$N66</f>
        <v>0</v>
      </c>
      <c r="Q66" s="95">
        <f>$I66   +$K66   +$M66   +$O66</f>
        <v>2215315</v>
      </c>
      <c r="R66" s="49">
        <f>IF($H66   =0,0,(($J66   -$H66   )/$H66   )*100)</f>
        <v>0</v>
      </c>
      <c r="S66" s="50">
        <f>IF($I66   =0,0,(($K66   -$I66   )/$I66   )*100)</f>
        <v>223.88719124256866</v>
      </c>
      <c r="T66" s="49">
        <f>IF($E66   =0,0,($P66   /$E66   )*100)</f>
        <v>0</v>
      </c>
      <c r="U66" s="51">
        <f>IF($E66   =0,0,($Q66   /$E66   )*100)</f>
        <v>9.3500823027898541</v>
      </c>
      <c r="V66" s="94"/>
      <c r="W66" s="95"/>
    </row>
    <row r="67" spans="1:23" ht="12.95" customHeight="1" x14ac:dyDescent="0.2">
      <c r="A67" s="57" t="s">
        <v>39</v>
      </c>
      <c r="B67" s="102">
        <f>B66</f>
        <v>23693000</v>
      </c>
      <c r="C67" s="102">
        <f>C66</f>
        <v>0</v>
      </c>
      <c r="D67" s="102"/>
      <c r="E67" s="102">
        <f>$B67   +$C67   +$D67</f>
        <v>23693000</v>
      </c>
      <c r="F67" s="103">
        <f t="shared" ref="F67:O67" si="37">F66</f>
        <v>17000000</v>
      </c>
      <c r="G67" s="104">
        <f t="shared" si="37"/>
        <v>11500000</v>
      </c>
      <c r="H67" s="103">
        <f t="shared" si="37"/>
        <v>0</v>
      </c>
      <c r="I67" s="104">
        <f t="shared" si="37"/>
        <v>522619</v>
      </c>
      <c r="J67" s="103">
        <f t="shared" si="37"/>
        <v>0</v>
      </c>
      <c r="K67" s="104">
        <f t="shared" si="37"/>
        <v>1692696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0</v>
      </c>
      <c r="Q67" s="104">
        <f>$I67   +$K67   +$M67   +$O67</f>
        <v>2215315</v>
      </c>
      <c r="R67" s="58">
        <f>IF($H67   =0,0,(($J67   -$H67   )/$H67   )*100)</f>
        <v>0</v>
      </c>
      <c r="S67" s="59">
        <f>IF($I67   =0,0,(($K67   -$I67   )/$I67   )*100)</f>
        <v>223.88719124256866</v>
      </c>
      <c r="T67" s="58">
        <f>IF($E67   =0,0,($P67   /$E67   )*100)</f>
        <v>0</v>
      </c>
      <c r="U67" s="60">
        <f>IF($E67   =0,0,($Q67   /$E67   )*100)</f>
        <v>9.3500823027898541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23693000</v>
      </c>
      <c r="C68" s="105">
        <f>C66</f>
        <v>0</v>
      </c>
      <c r="D68" s="105"/>
      <c r="E68" s="105">
        <f>$B68   +$C68   +$D68</f>
        <v>23693000</v>
      </c>
      <c r="F68" s="106">
        <f t="shared" ref="F68:O68" si="38">F66</f>
        <v>17000000</v>
      </c>
      <c r="G68" s="107">
        <f t="shared" si="38"/>
        <v>11500000</v>
      </c>
      <c r="H68" s="106">
        <f t="shared" si="38"/>
        <v>0</v>
      </c>
      <c r="I68" s="107">
        <f t="shared" si="38"/>
        <v>522619</v>
      </c>
      <c r="J68" s="106">
        <f t="shared" si="38"/>
        <v>0</v>
      </c>
      <c r="K68" s="107">
        <f t="shared" si="38"/>
        <v>1692696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0</v>
      </c>
      <c r="Q68" s="107">
        <f>$I68   +$K68   +$M68   +$O68</f>
        <v>2215315</v>
      </c>
      <c r="R68" s="62">
        <f>IF($H68   =0,0,(($J68   -$H68   )/$H68   )*100)</f>
        <v>0</v>
      </c>
      <c r="S68" s="63">
        <f>IF($I68   =0,0,(($K68   -$I68   )/$I68   )*100)</f>
        <v>223.88719124256866</v>
      </c>
      <c r="T68" s="62">
        <f>IF($E68   =0,0,($P68   /$E68   )*100)</f>
        <v>0</v>
      </c>
      <c r="U68" s="66">
        <f>IF($E68   =0,0,($Q68   /$E68   )*100)</f>
        <v>9.3500823027898541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73302000</v>
      </c>
      <c r="C69" s="105">
        <f>SUM(C9:C14,C17:C22,C25:C28,C31,C34:C38,C41:C51,C54:C57,C60:C62,C66)</f>
        <v>0</v>
      </c>
      <c r="D69" s="105"/>
      <c r="E69" s="105">
        <f>$B69   +$C69   +$D69</f>
        <v>73302000</v>
      </c>
      <c r="F69" s="106">
        <f t="shared" ref="F69:O69" si="39">SUM(F9:F14,F17:F22,F25:F28,F31,F34:F38,F41:F51,F54:F57,F60:F62,F66)</f>
        <v>63116000</v>
      </c>
      <c r="G69" s="107">
        <f t="shared" si="39"/>
        <v>22095000</v>
      </c>
      <c r="H69" s="106">
        <f t="shared" si="39"/>
        <v>432000</v>
      </c>
      <c r="I69" s="107">
        <f t="shared" si="39"/>
        <v>1157719</v>
      </c>
      <c r="J69" s="106">
        <f t="shared" si="39"/>
        <v>0</v>
      </c>
      <c r="K69" s="107">
        <f t="shared" si="39"/>
        <v>5775649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432000</v>
      </c>
      <c r="Q69" s="107">
        <f>$I69   +$K69   +$M69   +$O69</f>
        <v>6933368</v>
      </c>
      <c r="R69" s="62">
        <f>IF($H69   =0,0,(($J69   -$H69   )/$H69   )*100)</f>
        <v>-100</v>
      </c>
      <c r="S69" s="63">
        <f>IF($I69   =0,0,(($K69   -$I69   )/$I69   )*100)</f>
        <v>398.88176664631055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1.0789749737749139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17.316968879564413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104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2145000</v>
      </c>
      <c r="C10" s="93"/>
      <c r="D10" s="93"/>
      <c r="E10" s="93">
        <f t="shared" ref="E10:E15" si="0">$B10   +$C10   +$D10</f>
        <v>2145000</v>
      </c>
      <c r="F10" s="94">
        <v>2145000</v>
      </c>
      <c r="G10" s="95">
        <v>2145000</v>
      </c>
      <c r="H10" s="94">
        <v>221000</v>
      </c>
      <c r="I10" s="95">
        <v>221855</v>
      </c>
      <c r="J10" s="94"/>
      <c r="K10" s="95">
        <v>1785119</v>
      </c>
      <c r="L10" s="94"/>
      <c r="M10" s="95"/>
      <c r="N10" s="94"/>
      <c r="O10" s="95"/>
      <c r="P10" s="94">
        <f t="shared" ref="P10:P15" si="1">$H10   +$J10   +$L10   +$N10</f>
        <v>221000</v>
      </c>
      <c r="Q10" s="95">
        <f t="shared" ref="Q10:Q15" si="2">$I10   +$K10   +$M10   +$O10</f>
        <v>2006974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704.63320637353229</v>
      </c>
      <c r="T10" s="49">
        <f t="shared" ref="T10:T14" si="5">IF($E10   =0,0,($P10   /$E10   )*100)</f>
        <v>10.303030303030303</v>
      </c>
      <c r="U10" s="51">
        <f t="shared" ref="U10:U14" si="6">IF($E10   =0,0,($Q10   /$E10   )*100)</f>
        <v>93.565221445221454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2145000</v>
      </c>
      <c r="C15" s="96">
        <f>SUM(C9:C14)</f>
        <v>0</v>
      </c>
      <c r="D15" s="96"/>
      <c r="E15" s="96">
        <f t="shared" si="0"/>
        <v>2145000</v>
      </c>
      <c r="F15" s="97">
        <f t="shared" ref="F15:O15" si="7">SUM(F9:F14)</f>
        <v>2145000</v>
      </c>
      <c r="G15" s="98">
        <f t="shared" si="7"/>
        <v>2145000</v>
      </c>
      <c r="H15" s="97">
        <f t="shared" si="7"/>
        <v>221000</v>
      </c>
      <c r="I15" s="98">
        <f t="shared" si="7"/>
        <v>221855</v>
      </c>
      <c r="J15" s="97">
        <f t="shared" si="7"/>
        <v>0</v>
      </c>
      <c r="K15" s="98">
        <f t="shared" si="7"/>
        <v>1785119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221000</v>
      </c>
      <c r="Q15" s="98">
        <f t="shared" si="2"/>
        <v>2006974</v>
      </c>
      <c r="R15" s="53">
        <f t="shared" si="3"/>
        <v>-100</v>
      </c>
      <c r="S15" s="54">
        <f t="shared" si="4"/>
        <v>704.63320637353229</v>
      </c>
      <c r="T15" s="53">
        <f>IF(SUM($E9:$E13) =0,0,(P15   /SUM($E9:$E13) )*100)</f>
        <v>10.303030303030303</v>
      </c>
      <c r="U15" s="55">
        <f>IF(SUM($E9:$E13) =0,0,(Q15   /SUM($E9:$E13) )*100)</f>
        <v>93.565221445221454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>
        <v>787000</v>
      </c>
      <c r="C18" s="93"/>
      <c r="D18" s="93"/>
      <c r="E18" s="93">
        <f t="shared" si="8"/>
        <v>787000</v>
      </c>
      <c r="F18" s="94">
        <v>787000</v>
      </c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787000</v>
      </c>
      <c r="C23" s="96">
        <f>SUM(C17:C22)</f>
        <v>0</v>
      </c>
      <c r="D23" s="96"/>
      <c r="E23" s="96">
        <f t="shared" si="8"/>
        <v>787000</v>
      </c>
      <c r="F23" s="97">
        <f t="shared" ref="F23:O23" si="15">SUM(F17:F22)</f>
        <v>787000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>
        <v>244000</v>
      </c>
      <c r="I31" s="95">
        <v>246300</v>
      </c>
      <c r="J31" s="94"/>
      <c r="K31" s="95">
        <v>233550</v>
      </c>
      <c r="L31" s="94"/>
      <c r="M31" s="95"/>
      <c r="N31" s="94"/>
      <c r="O31" s="95"/>
      <c r="P31" s="94">
        <f>$H31   +$J31   +$L31   +$N31</f>
        <v>244000</v>
      </c>
      <c r="Q31" s="95">
        <f>$I31   +$K31   +$M31   +$O31</f>
        <v>479850</v>
      </c>
      <c r="R31" s="49">
        <f>IF($H31   =0,0,(($J31   -$H31   )/$H31   )*100)</f>
        <v>-100</v>
      </c>
      <c r="S31" s="50">
        <f>IF($I31   =0,0,(($K31   -$I31   )/$I31   )*100)</f>
        <v>-5.1766138855054811</v>
      </c>
      <c r="T31" s="49">
        <f>IF($E31   =0,0,($P31   /$E31   )*100)</f>
        <v>24.4</v>
      </c>
      <c r="U31" s="51">
        <f>IF($E31   =0,0,($Q31   /$E31   )*100)</f>
        <v>47.984999999999999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244000</v>
      </c>
      <c r="I32" s="98">
        <f t="shared" si="17"/>
        <v>246300</v>
      </c>
      <c r="J32" s="97">
        <f t="shared" si="17"/>
        <v>0</v>
      </c>
      <c r="K32" s="98">
        <f t="shared" si="17"/>
        <v>233550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244000</v>
      </c>
      <c r="Q32" s="98">
        <f>$I32   +$K32   +$M32   +$O32</f>
        <v>479850</v>
      </c>
      <c r="R32" s="53">
        <f>IF($H32   =0,0,(($J32   -$H32   )/$H32   )*100)</f>
        <v>-100</v>
      </c>
      <c r="S32" s="54">
        <f>IF($I32   =0,0,(($K32   -$I32   )/$I32   )*100)</f>
        <v>-5.1766138855054811</v>
      </c>
      <c r="T32" s="53">
        <f>IF($E32   =0,0,($P32   /$E32   )*100)</f>
        <v>24.4</v>
      </c>
      <c r="U32" s="55">
        <f>IF($E32   =0,0,($Q32   /$E32   )*100)</f>
        <v>47.984999999999999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>
        <v>5000000</v>
      </c>
      <c r="C34" s="93"/>
      <c r="D34" s="93"/>
      <c r="E34" s="93">
        <f t="shared" ref="E34:E39" si="18">$B34   +$C34   +$D34</f>
        <v>5000000</v>
      </c>
      <c r="F34" s="94">
        <v>5000000</v>
      </c>
      <c r="G34" s="95">
        <v>4000000</v>
      </c>
      <c r="H34" s="94"/>
      <c r="I34" s="95"/>
      <c r="J34" s="94"/>
      <c r="K34" s="95"/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0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0</v>
      </c>
      <c r="U34" s="51">
        <f t="shared" ref="U34:U38" si="24">IF($E34   =0,0,($Q34   /$E34   )*100)</f>
        <v>0</v>
      </c>
      <c r="V34" s="94"/>
      <c r="W34" s="95"/>
    </row>
    <row r="35" spans="1:23" ht="12.95" customHeight="1" x14ac:dyDescent="0.2">
      <c r="A35" s="48" t="s">
        <v>56</v>
      </c>
      <c r="B35" s="93">
        <v>98362000</v>
      </c>
      <c r="C35" s="93"/>
      <c r="D35" s="93"/>
      <c r="E35" s="93">
        <f t="shared" si="18"/>
        <v>98362000</v>
      </c>
      <c r="F35" s="94">
        <v>88526000</v>
      </c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103362000</v>
      </c>
      <c r="C39" s="96">
        <f>SUM(C34:C38)</f>
        <v>0</v>
      </c>
      <c r="D39" s="96"/>
      <c r="E39" s="96">
        <f t="shared" si="18"/>
        <v>103362000</v>
      </c>
      <c r="F39" s="97">
        <f t="shared" ref="F39:O39" si="25">SUM(F34:F38)</f>
        <v>93526000</v>
      </c>
      <c r="G39" s="98">
        <f t="shared" si="25"/>
        <v>4000000</v>
      </c>
      <c r="H39" s="97">
        <f t="shared" si="25"/>
        <v>0</v>
      </c>
      <c r="I39" s="98">
        <f t="shared" si="25"/>
        <v>0</v>
      </c>
      <c r="J39" s="97">
        <f t="shared" si="25"/>
        <v>0</v>
      </c>
      <c r="K39" s="98">
        <f t="shared" si="25"/>
        <v>0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0</v>
      </c>
      <c r="R39" s="53">
        <f t="shared" si="21"/>
        <v>0</v>
      </c>
      <c r="S39" s="54">
        <f t="shared" si="22"/>
        <v>0</v>
      </c>
      <c r="T39" s="53">
        <f>IF((+$E34+$E37) =0,0,(P39   /(+$E34+$E37) )*100)</f>
        <v>0</v>
      </c>
      <c r="U39" s="55">
        <f>IF((+$E34+$E37) =0,0,(Q39   /(+$E34+$E37) )*100)</f>
        <v>0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35000000</v>
      </c>
      <c r="C50" s="93"/>
      <c r="D50" s="93"/>
      <c r="E50" s="93">
        <f t="shared" si="26"/>
        <v>35000000</v>
      </c>
      <c r="F50" s="94">
        <v>28000000</v>
      </c>
      <c r="G50" s="95">
        <v>17500000</v>
      </c>
      <c r="H50" s="94">
        <v>2790000</v>
      </c>
      <c r="I50" s="95">
        <v>9874144</v>
      </c>
      <c r="J50" s="94"/>
      <c r="K50" s="95">
        <v>13436696</v>
      </c>
      <c r="L50" s="94"/>
      <c r="M50" s="95"/>
      <c r="N50" s="94"/>
      <c r="O50" s="95"/>
      <c r="P50" s="94">
        <f t="shared" si="27"/>
        <v>2790000</v>
      </c>
      <c r="Q50" s="95">
        <f t="shared" si="28"/>
        <v>23310840</v>
      </c>
      <c r="R50" s="49">
        <f t="shared" si="29"/>
        <v>-100</v>
      </c>
      <c r="S50" s="50">
        <f t="shared" si="30"/>
        <v>36.079603457271844</v>
      </c>
      <c r="T50" s="49">
        <f t="shared" si="31"/>
        <v>7.9714285714285706</v>
      </c>
      <c r="U50" s="51">
        <f t="shared" si="32"/>
        <v>66.602399999999989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35000000</v>
      </c>
      <c r="C52" s="96">
        <f>SUM(C41:C51)</f>
        <v>0</v>
      </c>
      <c r="D52" s="96"/>
      <c r="E52" s="96">
        <f t="shared" si="26"/>
        <v>35000000</v>
      </c>
      <c r="F52" s="97">
        <f t="shared" ref="F52:O52" si="33">SUM(F41:F51)</f>
        <v>28000000</v>
      </c>
      <c r="G52" s="98">
        <f t="shared" si="33"/>
        <v>17500000</v>
      </c>
      <c r="H52" s="97">
        <f t="shared" si="33"/>
        <v>2790000</v>
      </c>
      <c r="I52" s="98">
        <f t="shared" si="33"/>
        <v>9874144</v>
      </c>
      <c r="J52" s="97">
        <f t="shared" si="33"/>
        <v>0</v>
      </c>
      <c r="K52" s="98">
        <f t="shared" si="33"/>
        <v>13436696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2790000</v>
      </c>
      <c r="Q52" s="98">
        <f t="shared" si="28"/>
        <v>23310840</v>
      </c>
      <c r="R52" s="53">
        <f t="shared" si="29"/>
        <v>-100</v>
      </c>
      <c r="S52" s="54">
        <f t="shared" si="30"/>
        <v>36.079603457271844</v>
      </c>
      <c r="T52" s="53">
        <f>IF((+$E42+$E44+$E46+$E47+$E50) =0,0,(P52   /(+$E42+$E44+$E46+$E47+$E50) )*100)</f>
        <v>7.9714285714285706</v>
      </c>
      <c r="U52" s="55">
        <f>IF((+$E42+$E44+$E46+$E47+$E50) =0,0,(Q52   /(+$E42+$E44+$E46+$E47+$E50) )*100)</f>
        <v>66.602399999999989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142294000</v>
      </c>
      <c r="C64" s="105">
        <f>SUM(C9:C14,C17:C22,C25:C28,C31,C34:C38,C41:C51,C54:C57,C60:C62)</f>
        <v>0</v>
      </c>
      <c r="D64" s="105"/>
      <c r="E64" s="105">
        <f>$B64   +$C64   +$D64</f>
        <v>142294000</v>
      </c>
      <c r="F64" s="106">
        <f t="shared" ref="F64:O64" si="36">SUM(F9:F14,F17:F22,F25:F28,F31,F34:F38,F41:F51,F54:F57,F60:F62)</f>
        <v>125158000</v>
      </c>
      <c r="G64" s="107">
        <f t="shared" si="36"/>
        <v>23895000</v>
      </c>
      <c r="H64" s="106">
        <f t="shared" si="36"/>
        <v>3255000</v>
      </c>
      <c r="I64" s="107">
        <f t="shared" si="36"/>
        <v>10342299</v>
      </c>
      <c r="J64" s="106">
        <f t="shared" si="36"/>
        <v>0</v>
      </c>
      <c r="K64" s="107">
        <f t="shared" si="36"/>
        <v>15455365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3255000</v>
      </c>
      <c r="Q64" s="107">
        <f>$I64   +$K64   +$M64   +$O64</f>
        <v>25797664</v>
      </c>
      <c r="R64" s="62">
        <f>IF($H64   =0,0,(($J64   -$H64   )/$H64   )*100)</f>
        <v>-100</v>
      </c>
      <c r="S64" s="63">
        <f>IF($I64   =0,0,(($K64   -$I64   )/$I64   )*100)</f>
        <v>49.438388892063557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7.5443272685131531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59.79294008575733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54211000</v>
      </c>
      <c r="C66" s="93"/>
      <c r="D66" s="93"/>
      <c r="E66" s="93">
        <f>$B66   +$C66   +$D66</f>
        <v>54211000</v>
      </c>
      <c r="F66" s="94">
        <v>38039000</v>
      </c>
      <c r="G66" s="95">
        <v>23197000</v>
      </c>
      <c r="H66" s="94">
        <v>14254000</v>
      </c>
      <c r="I66" s="95">
        <v>11093884</v>
      </c>
      <c r="J66" s="94"/>
      <c r="K66" s="95">
        <v>29264753</v>
      </c>
      <c r="L66" s="94"/>
      <c r="M66" s="95"/>
      <c r="N66" s="94"/>
      <c r="O66" s="95"/>
      <c r="P66" s="94">
        <f>$H66   +$J66   +$L66   +$N66</f>
        <v>14254000</v>
      </c>
      <c r="Q66" s="95">
        <f>$I66   +$K66   +$M66   +$O66</f>
        <v>40358637</v>
      </c>
      <c r="R66" s="49">
        <f>IF($H66   =0,0,(($J66   -$H66   )/$H66   )*100)</f>
        <v>-100</v>
      </c>
      <c r="S66" s="50">
        <f>IF($I66   =0,0,(($K66   -$I66   )/$I66   )*100)</f>
        <v>163.7917703123631</v>
      </c>
      <c r="T66" s="49">
        <f>IF($E66   =0,0,($P66   /$E66   )*100)</f>
        <v>26.293556658242789</v>
      </c>
      <c r="U66" s="51">
        <f>IF($E66   =0,0,($Q66   /$E66   )*100)</f>
        <v>74.447320654479725</v>
      </c>
      <c r="V66" s="94"/>
      <c r="W66" s="95"/>
    </row>
    <row r="67" spans="1:23" ht="12.95" customHeight="1" x14ac:dyDescent="0.2">
      <c r="A67" s="57" t="s">
        <v>39</v>
      </c>
      <c r="B67" s="102">
        <f>B66</f>
        <v>54211000</v>
      </c>
      <c r="C67" s="102">
        <f>C66</f>
        <v>0</v>
      </c>
      <c r="D67" s="102"/>
      <c r="E67" s="102">
        <f>$B67   +$C67   +$D67</f>
        <v>54211000</v>
      </c>
      <c r="F67" s="103">
        <f t="shared" ref="F67:O67" si="37">F66</f>
        <v>38039000</v>
      </c>
      <c r="G67" s="104">
        <f t="shared" si="37"/>
        <v>23197000</v>
      </c>
      <c r="H67" s="103">
        <f t="shared" si="37"/>
        <v>14254000</v>
      </c>
      <c r="I67" s="104">
        <f t="shared" si="37"/>
        <v>11093884</v>
      </c>
      <c r="J67" s="103">
        <f t="shared" si="37"/>
        <v>0</v>
      </c>
      <c r="K67" s="104">
        <f t="shared" si="37"/>
        <v>29264753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14254000</v>
      </c>
      <c r="Q67" s="104">
        <f>$I67   +$K67   +$M67   +$O67</f>
        <v>40358637</v>
      </c>
      <c r="R67" s="58">
        <f>IF($H67   =0,0,(($J67   -$H67   )/$H67   )*100)</f>
        <v>-100</v>
      </c>
      <c r="S67" s="59">
        <f>IF($I67   =0,0,(($K67   -$I67   )/$I67   )*100)</f>
        <v>163.7917703123631</v>
      </c>
      <c r="T67" s="58">
        <f>IF($E67   =0,0,($P67   /$E67   )*100)</f>
        <v>26.293556658242789</v>
      </c>
      <c r="U67" s="60">
        <f>IF($E67   =0,0,($Q67   /$E67   )*100)</f>
        <v>74.447320654479725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54211000</v>
      </c>
      <c r="C68" s="105">
        <f>C66</f>
        <v>0</v>
      </c>
      <c r="D68" s="105"/>
      <c r="E68" s="105">
        <f>$B68   +$C68   +$D68</f>
        <v>54211000</v>
      </c>
      <c r="F68" s="106">
        <f t="shared" ref="F68:O68" si="38">F66</f>
        <v>38039000</v>
      </c>
      <c r="G68" s="107">
        <f t="shared" si="38"/>
        <v>23197000</v>
      </c>
      <c r="H68" s="106">
        <f t="shared" si="38"/>
        <v>14254000</v>
      </c>
      <c r="I68" s="107">
        <f t="shared" si="38"/>
        <v>11093884</v>
      </c>
      <c r="J68" s="106">
        <f t="shared" si="38"/>
        <v>0</v>
      </c>
      <c r="K68" s="107">
        <f t="shared" si="38"/>
        <v>29264753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14254000</v>
      </c>
      <c r="Q68" s="107">
        <f>$I68   +$K68   +$M68   +$O68</f>
        <v>40358637</v>
      </c>
      <c r="R68" s="62">
        <f>IF($H68   =0,0,(($J68   -$H68   )/$H68   )*100)</f>
        <v>-100</v>
      </c>
      <c r="S68" s="63">
        <f>IF($I68   =0,0,(($K68   -$I68   )/$I68   )*100)</f>
        <v>163.7917703123631</v>
      </c>
      <c r="T68" s="62">
        <f>IF($E68   =0,0,($P68   /$E68   )*100)</f>
        <v>26.293556658242789</v>
      </c>
      <c r="U68" s="66">
        <f>IF($E68   =0,0,($Q68   /$E68   )*100)</f>
        <v>74.447320654479725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196505000</v>
      </c>
      <c r="C69" s="105">
        <f>SUM(C9:C14,C17:C22,C25:C28,C31,C34:C38,C41:C51,C54:C57,C60:C62,C66)</f>
        <v>0</v>
      </c>
      <c r="D69" s="105"/>
      <c r="E69" s="105">
        <f>$B69   +$C69   +$D69</f>
        <v>196505000</v>
      </c>
      <c r="F69" s="106">
        <f t="shared" ref="F69:O69" si="39">SUM(F9:F14,F17:F22,F25:F28,F31,F34:F38,F41:F51,F54:F57,F60:F62,F66)</f>
        <v>163197000</v>
      </c>
      <c r="G69" s="107">
        <f t="shared" si="39"/>
        <v>47092000</v>
      </c>
      <c r="H69" s="106">
        <f t="shared" si="39"/>
        <v>17509000</v>
      </c>
      <c r="I69" s="107">
        <f t="shared" si="39"/>
        <v>21436183</v>
      </c>
      <c r="J69" s="106">
        <f t="shared" si="39"/>
        <v>0</v>
      </c>
      <c r="K69" s="107">
        <f t="shared" si="39"/>
        <v>44720118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17509000</v>
      </c>
      <c r="Q69" s="107">
        <f>$I69   +$K69   +$M69   +$O69</f>
        <v>66156301</v>
      </c>
      <c r="R69" s="62">
        <f>IF($H69   =0,0,(($J69   -$H69   )/$H69   )*100)</f>
        <v>-100</v>
      </c>
      <c r="S69" s="63">
        <f>IF($I69   =0,0,(($K69   -$I69   )/$I69   )*100)</f>
        <v>108.61978086303891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17.984510456469042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67.952977731213281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122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1250000</v>
      </c>
      <c r="C10" s="93"/>
      <c r="D10" s="93"/>
      <c r="E10" s="93">
        <f t="shared" ref="E10:E15" si="0">$B10   +$C10   +$D10</f>
        <v>1250000</v>
      </c>
      <c r="F10" s="94">
        <v>1250000</v>
      </c>
      <c r="G10" s="95">
        <v>1250000</v>
      </c>
      <c r="H10" s="94">
        <v>312000</v>
      </c>
      <c r="I10" s="95">
        <v>312489</v>
      </c>
      <c r="J10" s="94"/>
      <c r="K10" s="95">
        <v>208326</v>
      </c>
      <c r="L10" s="94"/>
      <c r="M10" s="95"/>
      <c r="N10" s="94"/>
      <c r="O10" s="95"/>
      <c r="P10" s="94">
        <f t="shared" ref="P10:P15" si="1">$H10   +$J10   +$L10   +$N10</f>
        <v>312000</v>
      </c>
      <c r="Q10" s="95">
        <f t="shared" ref="Q10:Q15" si="2">$I10   +$K10   +$M10   +$O10</f>
        <v>520815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-33.333333333333329</v>
      </c>
      <c r="T10" s="49">
        <f t="shared" ref="T10:T14" si="5">IF($E10   =0,0,($P10   /$E10   )*100)</f>
        <v>24.959999999999997</v>
      </c>
      <c r="U10" s="51">
        <f t="shared" ref="U10:U14" si="6">IF($E10   =0,0,($Q10   /$E10   )*100)</f>
        <v>41.665199999999999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1250000</v>
      </c>
      <c r="C15" s="96">
        <f>SUM(C9:C14)</f>
        <v>0</v>
      </c>
      <c r="D15" s="96"/>
      <c r="E15" s="96">
        <f t="shared" si="0"/>
        <v>1250000</v>
      </c>
      <c r="F15" s="97">
        <f t="shared" ref="F15:O15" si="7">SUM(F9:F14)</f>
        <v>1250000</v>
      </c>
      <c r="G15" s="98">
        <f t="shared" si="7"/>
        <v>1250000</v>
      </c>
      <c r="H15" s="97">
        <f t="shared" si="7"/>
        <v>312000</v>
      </c>
      <c r="I15" s="98">
        <f t="shared" si="7"/>
        <v>312489</v>
      </c>
      <c r="J15" s="97">
        <f t="shared" si="7"/>
        <v>0</v>
      </c>
      <c r="K15" s="98">
        <f t="shared" si="7"/>
        <v>208326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312000</v>
      </c>
      <c r="Q15" s="98">
        <f t="shared" si="2"/>
        <v>520815</v>
      </c>
      <c r="R15" s="53">
        <f t="shared" si="3"/>
        <v>-100</v>
      </c>
      <c r="S15" s="54">
        <f t="shared" si="4"/>
        <v>-33.333333333333329</v>
      </c>
      <c r="T15" s="53">
        <f>IF(SUM($E9:$E13) =0,0,(P15   /SUM($E9:$E13) )*100)</f>
        <v>24.959999999999997</v>
      </c>
      <c r="U15" s="55">
        <f>IF(SUM($E9:$E13) =0,0,(Q15   /SUM($E9:$E13) )*100)</f>
        <v>41.665199999999999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>
        <v>3003000</v>
      </c>
      <c r="C28" s="93"/>
      <c r="D28" s="93"/>
      <c r="E28" s="93">
        <f>$B28   +$C28   +$D28</f>
        <v>3003000</v>
      </c>
      <c r="F28" s="94">
        <v>2102000</v>
      </c>
      <c r="G28" s="95">
        <v>2102000</v>
      </c>
      <c r="H28" s="94"/>
      <c r="I28" s="95">
        <v>1354079</v>
      </c>
      <c r="J28" s="94"/>
      <c r="K28" s="95">
        <v>585933</v>
      </c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1940012</v>
      </c>
      <c r="R28" s="49">
        <f>IF($H28   =0,0,(($J28   -$H28   )/$H28   )*100)</f>
        <v>0</v>
      </c>
      <c r="S28" s="50">
        <f>IF($I28   =0,0,(($K28   -$I28   )/$I28   )*100)</f>
        <v>-56.728300195188019</v>
      </c>
      <c r="T28" s="49">
        <f>IF($E28   =0,0,($P28   /$E28   )*100)</f>
        <v>0</v>
      </c>
      <c r="U28" s="51">
        <f>IF($E28   =0,0,($Q28   /$E28   )*100)</f>
        <v>64.602464202464205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3003000</v>
      </c>
      <c r="C29" s="96">
        <f>SUM(C25:C28)</f>
        <v>0</v>
      </c>
      <c r="D29" s="96"/>
      <c r="E29" s="96">
        <f>$B29   +$C29   +$D29</f>
        <v>3003000</v>
      </c>
      <c r="F29" s="97">
        <f t="shared" ref="F29:O29" si="16">SUM(F25:F28)</f>
        <v>2102000</v>
      </c>
      <c r="G29" s="98">
        <f t="shared" si="16"/>
        <v>2102000</v>
      </c>
      <c r="H29" s="97">
        <f t="shared" si="16"/>
        <v>0</v>
      </c>
      <c r="I29" s="98">
        <f t="shared" si="16"/>
        <v>1354079</v>
      </c>
      <c r="J29" s="97">
        <f t="shared" si="16"/>
        <v>0</v>
      </c>
      <c r="K29" s="98">
        <f t="shared" si="16"/>
        <v>585933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1940012</v>
      </c>
      <c r="R29" s="53">
        <f>IF($H29   =0,0,(($J29   -$H29   )/$H29   )*100)</f>
        <v>0</v>
      </c>
      <c r="S29" s="54">
        <f>IF($I29   =0,0,(($K29   -$I29   )/$I29   )*100)</f>
        <v>-56.728300195188019</v>
      </c>
      <c r="T29" s="53">
        <f>IF($E29   =0,0,($P29   /$E29   )*100)</f>
        <v>0</v>
      </c>
      <c r="U29" s="55">
        <f>IF($E29   =0,0,($Q29   /$E29   )*100)</f>
        <v>64.602464202464205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>
        <v>151000</v>
      </c>
      <c r="I31" s="95">
        <v>151077</v>
      </c>
      <c r="J31" s="94"/>
      <c r="K31" s="95">
        <v>656174</v>
      </c>
      <c r="L31" s="94"/>
      <c r="M31" s="95"/>
      <c r="N31" s="94"/>
      <c r="O31" s="95"/>
      <c r="P31" s="94">
        <f>$H31   +$J31   +$L31   +$N31</f>
        <v>151000</v>
      </c>
      <c r="Q31" s="95">
        <f>$I31   +$K31   +$M31   +$O31</f>
        <v>807251</v>
      </c>
      <c r="R31" s="49">
        <f>IF($H31   =0,0,(($J31   -$H31   )/$H31   )*100)</f>
        <v>-100</v>
      </c>
      <c r="S31" s="50">
        <f>IF($I31   =0,0,(($K31   -$I31   )/$I31   )*100)</f>
        <v>334.33083791708862</v>
      </c>
      <c r="T31" s="49">
        <f>IF($E31   =0,0,($P31   /$E31   )*100)</f>
        <v>15.1</v>
      </c>
      <c r="U31" s="51">
        <f>IF($E31   =0,0,($Q31   /$E31   )*100)</f>
        <v>80.725100000000012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151000</v>
      </c>
      <c r="I32" s="98">
        <f t="shared" si="17"/>
        <v>151077</v>
      </c>
      <c r="J32" s="97">
        <f t="shared" si="17"/>
        <v>0</v>
      </c>
      <c r="K32" s="98">
        <f t="shared" si="17"/>
        <v>656174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151000</v>
      </c>
      <c r="Q32" s="98">
        <f>$I32   +$K32   +$M32   +$O32</f>
        <v>807251</v>
      </c>
      <c r="R32" s="53">
        <f>IF($H32   =0,0,(($J32   -$H32   )/$H32   )*100)</f>
        <v>-100</v>
      </c>
      <c r="S32" s="54">
        <f>IF($I32   =0,0,(($K32   -$I32   )/$I32   )*100)</f>
        <v>334.33083791708862</v>
      </c>
      <c r="T32" s="53">
        <f>IF($E32   =0,0,($P32   /$E32   )*100)</f>
        <v>15.1</v>
      </c>
      <c r="U32" s="55">
        <f>IF($E32   =0,0,($Q32   /$E32   )*100)</f>
        <v>80.725100000000012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/>
      <c r="C34" s="93"/>
      <c r="D34" s="93"/>
      <c r="E34" s="93">
        <f t="shared" ref="E34:E39" si="18">$B34   +$C34   +$D34</f>
        <v>0</v>
      </c>
      <c r="F34" s="94"/>
      <c r="G34" s="95"/>
      <c r="H34" s="94"/>
      <c r="I34" s="95"/>
      <c r="J34" s="94"/>
      <c r="K34" s="95"/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0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0</v>
      </c>
      <c r="U34" s="51">
        <f t="shared" ref="U34:U38" si="24">IF($E34   =0,0,($Q34   /$E34   )*100)</f>
        <v>0</v>
      </c>
      <c r="V34" s="94"/>
      <c r="W34" s="95"/>
    </row>
    <row r="35" spans="1:23" ht="12.95" customHeight="1" x14ac:dyDescent="0.2">
      <c r="A35" s="48" t="s">
        <v>56</v>
      </c>
      <c r="B35" s="93"/>
      <c r="C35" s="93"/>
      <c r="D35" s="93"/>
      <c r="E35" s="93">
        <f t="shared" si="18"/>
        <v>0</v>
      </c>
      <c r="F35" s="94"/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0</v>
      </c>
      <c r="C39" s="96">
        <f>SUM(C34:C38)</f>
        <v>0</v>
      </c>
      <c r="D39" s="96"/>
      <c r="E39" s="96">
        <f t="shared" si="18"/>
        <v>0</v>
      </c>
      <c r="F39" s="97">
        <f t="shared" ref="F39:O39" si="25">SUM(F34:F38)</f>
        <v>0</v>
      </c>
      <c r="G39" s="98">
        <f t="shared" si="25"/>
        <v>0</v>
      </c>
      <c r="H39" s="97">
        <f t="shared" si="25"/>
        <v>0</v>
      </c>
      <c r="I39" s="98">
        <f t="shared" si="25"/>
        <v>0</v>
      </c>
      <c r="J39" s="97">
        <f t="shared" si="25"/>
        <v>0</v>
      </c>
      <c r="K39" s="98">
        <f t="shared" si="25"/>
        <v>0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0</v>
      </c>
      <c r="R39" s="53">
        <f t="shared" si="21"/>
        <v>0</v>
      </c>
      <c r="S39" s="54">
        <f t="shared" si="22"/>
        <v>0</v>
      </c>
      <c r="T39" s="53">
        <f>IF((+$E34+$E37) =0,0,(P39   /(+$E34+$E37) )*100)</f>
        <v>0</v>
      </c>
      <c r="U39" s="55">
        <f>IF((+$E34+$E37) =0,0,(Q39   /(+$E34+$E37) )*100)</f>
        <v>0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/>
      <c r="C50" s="93"/>
      <c r="D50" s="93"/>
      <c r="E50" s="93">
        <f t="shared" si="26"/>
        <v>0</v>
      </c>
      <c r="F50" s="94"/>
      <c r="G50" s="95"/>
      <c r="H50" s="94"/>
      <c r="I50" s="95"/>
      <c r="J50" s="94"/>
      <c r="K50" s="95"/>
      <c r="L50" s="94"/>
      <c r="M50" s="95"/>
      <c r="N50" s="94"/>
      <c r="O50" s="95"/>
      <c r="P50" s="94">
        <f t="shared" si="27"/>
        <v>0</v>
      </c>
      <c r="Q50" s="95">
        <f t="shared" si="28"/>
        <v>0</v>
      </c>
      <c r="R50" s="49">
        <f t="shared" si="29"/>
        <v>0</v>
      </c>
      <c r="S50" s="50">
        <f t="shared" si="30"/>
        <v>0</v>
      </c>
      <c r="T50" s="49">
        <f t="shared" si="31"/>
        <v>0</v>
      </c>
      <c r="U50" s="51">
        <f t="shared" si="32"/>
        <v>0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0</v>
      </c>
      <c r="C52" s="96">
        <f>SUM(C41:C51)</f>
        <v>0</v>
      </c>
      <c r="D52" s="96"/>
      <c r="E52" s="96">
        <f t="shared" si="26"/>
        <v>0</v>
      </c>
      <c r="F52" s="97">
        <f t="shared" ref="F52:O52" si="33">SUM(F41:F51)</f>
        <v>0</v>
      </c>
      <c r="G52" s="98">
        <f t="shared" si="33"/>
        <v>0</v>
      </c>
      <c r="H52" s="97">
        <f t="shared" si="33"/>
        <v>0</v>
      </c>
      <c r="I52" s="98">
        <f t="shared" si="33"/>
        <v>0</v>
      </c>
      <c r="J52" s="97">
        <f t="shared" si="33"/>
        <v>0</v>
      </c>
      <c r="K52" s="98">
        <f t="shared" si="33"/>
        <v>0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0</v>
      </c>
      <c r="R52" s="53">
        <f t="shared" si="29"/>
        <v>0</v>
      </c>
      <c r="S52" s="54">
        <f t="shared" si="30"/>
        <v>0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0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5253000</v>
      </c>
      <c r="C64" s="105">
        <f>SUM(C9:C14,C17:C22,C25:C28,C31,C34:C38,C41:C51,C54:C57,C60:C62)</f>
        <v>0</v>
      </c>
      <c r="D64" s="105"/>
      <c r="E64" s="105">
        <f>$B64   +$C64   +$D64</f>
        <v>5253000</v>
      </c>
      <c r="F64" s="106">
        <f t="shared" ref="F64:O64" si="36">SUM(F9:F14,F17:F22,F25:F28,F31,F34:F38,F41:F51,F54:F57,F60:F62)</f>
        <v>4052000</v>
      </c>
      <c r="G64" s="107">
        <f t="shared" si="36"/>
        <v>3602000</v>
      </c>
      <c r="H64" s="106">
        <f t="shared" si="36"/>
        <v>463000</v>
      </c>
      <c r="I64" s="107">
        <f t="shared" si="36"/>
        <v>1817645</v>
      </c>
      <c r="J64" s="106">
        <f t="shared" si="36"/>
        <v>0</v>
      </c>
      <c r="K64" s="107">
        <f t="shared" si="36"/>
        <v>1450433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463000</v>
      </c>
      <c r="Q64" s="107">
        <f>$I64   +$K64   +$M64   +$O64</f>
        <v>3268078</v>
      </c>
      <c r="R64" s="62">
        <f>IF($H64   =0,0,(($J64   -$H64   )/$H64   )*100)</f>
        <v>-100</v>
      </c>
      <c r="S64" s="63">
        <f>IF($I64   =0,0,(($K64   -$I64   )/$I64   )*100)</f>
        <v>-20.202624824979576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8.8140110413097279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62.213554159527881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/>
      <c r="C66" s="93"/>
      <c r="D66" s="93"/>
      <c r="E66" s="93">
        <f>$B66   +$C66   +$D66</f>
        <v>0</v>
      </c>
      <c r="F66" s="94"/>
      <c r="G66" s="95"/>
      <c r="H66" s="94"/>
      <c r="I66" s="95"/>
      <c r="J66" s="94"/>
      <c r="K66" s="95"/>
      <c r="L66" s="94"/>
      <c r="M66" s="95"/>
      <c r="N66" s="94"/>
      <c r="O66" s="95"/>
      <c r="P66" s="94">
        <f>$H66   +$J66   +$L66   +$N66</f>
        <v>0</v>
      </c>
      <c r="Q66" s="95">
        <f>$I66   +$K66   +$M66   +$O66</f>
        <v>0</v>
      </c>
      <c r="R66" s="49">
        <f>IF($H66   =0,0,(($J66   -$H66   )/$H66   )*100)</f>
        <v>0</v>
      </c>
      <c r="S66" s="50">
        <f>IF($I66   =0,0,(($K66   -$I66   )/$I66   )*100)</f>
        <v>0</v>
      </c>
      <c r="T66" s="49">
        <f>IF($E66   =0,0,($P66   /$E66   )*100)</f>
        <v>0</v>
      </c>
      <c r="U66" s="51">
        <f>IF($E66   =0,0,($Q66   /$E66   )*100)</f>
        <v>0</v>
      </c>
      <c r="V66" s="94"/>
      <c r="W66" s="95"/>
    </row>
    <row r="67" spans="1:23" ht="12.95" customHeight="1" x14ac:dyDescent="0.2">
      <c r="A67" s="57" t="s">
        <v>39</v>
      </c>
      <c r="B67" s="102">
        <f>B66</f>
        <v>0</v>
      </c>
      <c r="C67" s="102">
        <f>C66</f>
        <v>0</v>
      </c>
      <c r="D67" s="102"/>
      <c r="E67" s="102">
        <f>$B67   +$C67   +$D67</f>
        <v>0</v>
      </c>
      <c r="F67" s="103">
        <f t="shared" ref="F67:O67" si="37">F66</f>
        <v>0</v>
      </c>
      <c r="G67" s="104">
        <f t="shared" si="37"/>
        <v>0</v>
      </c>
      <c r="H67" s="103">
        <f t="shared" si="37"/>
        <v>0</v>
      </c>
      <c r="I67" s="104">
        <f t="shared" si="37"/>
        <v>0</v>
      </c>
      <c r="J67" s="103">
        <f t="shared" si="37"/>
        <v>0</v>
      </c>
      <c r="K67" s="104">
        <f t="shared" si="37"/>
        <v>0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0</v>
      </c>
      <c r="Q67" s="104">
        <f>$I67   +$K67   +$M67   +$O67</f>
        <v>0</v>
      </c>
      <c r="R67" s="58">
        <f>IF($H67   =0,0,(($J67   -$H67   )/$H67   )*100)</f>
        <v>0</v>
      </c>
      <c r="S67" s="59">
        <f>IF($I67   =0,0,(($K67   -$I67   )/$I67   )*100)</f>
        <v>0</v>
      </c>
      <c r="T67" s="58">
        <f>IF($E67   =0,0,($P67   /$E67   )*100)</f>
        <v>0</v>
      </c>
      <c r="U67" s="60">
        <f>IF($E67   =0,0,($Q67   /$E67   )*100)</f>
        <v>0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0</v>
      </c>
      <c r="C68" s="105">
        <f>C66</f>
        <v>0</v>
      </c>
      <c r="D68" s="105"/>
      <c r="E68" s="105">
        <f>$B68   +$C68   +$D68</f>
        <v>0</v>
      </c>
      <c r="F68" s="106">
        <f t="shared" ref="F68:O68" si="38">F66</f>
        <v>0</v>
      </c>
      <c r="G68" s="107">
        <f t="shared" si="38"/>
        <v>0</v>
      </c>
      <c r="H68" s="106">
        <f t="shared" si="38"/>
        <v>0</v>
      </c>
      <c r="I68" s="107">
        <f t="shared" si="38"/>
        <v>0</v>
      </c>
      <c r="J68" s="106">
        <f t="shared" si="38"/>
        <v>0</v>
      </c>
      <c r="K68" s="107">
        <f t="shared" si="38"/>
        <v>0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0</v>
      </c>
      <c r="Q68" s="107">
        <f>$I68   +$K68   +$M68   +$O68</f>
        <v>0</v>
      </c>
      <c r="R68" s="62">
        <f>IF($H68   =0,0,(($J68   -$H68   )/$H68   )*100)</f>
        <v>0</v>
      </c>
      <c r="S68" s="63">
        <f>IF($I68   =0,0,(($K68   -$I68   )/$I68   )*100)</f>
        <v>0</v>
      </c>
      <c r="T68" s="62">
        <f>IF($E68   =0,0,($P68   /$E68   )*100)</f>
        <v>0</v>
      </c>
      <c r="U68" s="66">
        <f>IF($E68   =0,0,($Q68   /$E68   )*100)</f>
        <v>0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5253000</v>
      </c>
      <c r="C69" s="105">
        <f>SUM(C9:C14,C17:C22,C25:C28,C31,C34:C38,C41:C51,C54:C57,C60:C62,C66)</f>
        <v>0</v>
      </c>
      <c r="D69" s="105"/>
      <c r="E69" s="105">
        <f>$B69   +$C69   +$D69</f>
        <v>5253000</v>
      </c>
      <c r="F69" s="106">
        <f t="shared" ref="F69:O69" si="39">SUM(F9:F14,F17:F22,F25:F28,F31,F34:F38,F41:F51,F54:F57,F60:F62,F66)</f>
        <v>4052000</v>
      </c>
      <c r="G69" s="107">
        <f t="shared" si="39"/>
        <v>3602000</v>
      </c>
      <c r="H69" s="106">
        <f t="shared" si="39"/>
        <v>463000</v>
      </c>
      <c r="I69" s="107">
        <f t="shared" si="39"/>
        <v>1817645</v>
      </c>
      <c r="J69" s="106">
        <f t="shared" si="39"/>
        <v>0</v>
      </c>
      <c r="K69" s="107">
        <f t="shared" si="39"/>
        <v>1450433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463000</v>
      </c>
      <c r="Q69" s="107">
        <f>$I69   +$K69   +$M69   +$O69</f>
        <v>3268078</v>
      </c>
      <c r="R69" s="62">
        <f>IF($H69   =0,0,(($J69   -$H69   )/$H69   )*100)</f>
        <v>-100</v>
      </c>
      <c r="S69" s="63">
        <f>IF($I69   =0,0,(($K69   -$I69   )/$I69   )*100)</f>
        <v>-20.202624824979576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8.8140110413097279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62.213554159527881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123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2345000</v>
      </c>
      <c r="C10" s="93"/>
      <c r="D10" s="93"/>
      <c r="E10" s="93">
        <f t="shared" ref="E10:E15" si="0">$B10   +$C10   +$D10</f>
        <v>2345000</v>
      </c>
      <c r="F10" s="94">
        <v>2345000</v>
      </c>
      <c r="G10" s="95">
        <v>2345000</v>
      </c>
      <c r="H10" s="94"/>
      <c r="I10" s="95">
        <v>104086</v>
      </c>
      <c r="J10" s="94"/>
      <c r="K10" s="95">
        <v>86937</v>
      </c>
      <c r="L10" s="94"/>
      <c r="M10" s="95"/>
      <c r="N10" s="94"/>
      <c r="O10" s="95"/>
      <c r="P10" s="94">
        <f t="shared" ref="P10:P15" si="1">$H10   +$J10   +$L10   +$N10</f>
        <v>0</v>
      </c>
      <c r="Q10" s="95">
        <f t="shared" ref="Q10:Q15" si="2">$I10   +$K10   +$M10   +$O10</f>
        <v>191023</v>
      </c>
      <c r="R10" s="49">
        <f t="shared" ref="R10:R15" si="3">IF($H10   =0,0,(($J10   -$H10   )/$H10   )*100)</f>
        <v>0</v>
      </c>
      <c r="S10" s="50">
        <f t="shared" ref="S10:S15" si="4">IF($I10   =0,0,(($K10   -$I10   )/$I10   )*100)</f>
        <v>-16.475798858636129</v>
      </c>
      <c r="T10" s="49">
        <f t="shared" ref="T10:T14" si="5">IF($E10   =0,0,($P10   /$E10   )*100)</f>
        <v>0</v>
      </c>
      <c r="U10" s="51">
        <f t="shared" ref="U10:U14" si="6">IF($E10   =0,0,($Q10   /$E10   )*100)</f>
        <v>8.1459701492537313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2345000</v>
      </c>
      <c r="C15" s="96">
        <f>SUM(C9:C14)</f>
        <v>0</v>
      </c>
      <c r="D15" s="96"/>
      <c r="E15" s="96">
        <f t="shared" si="0"/>
        <v>2345000</v>
      </c>
      <c r="F15" s="97">
        <f t="shared" ref="F15:O15" si="7">SUM(F9:F14)</f>
        <v>2345000</v>
      </c>
      <c r="G15" s="98">
        <f t="shared" si="7"/>
        <v>2345000</v>
      </c>
      <c r="H15" s="97">
        <f t="shared" si="7"/>
        <v>0</v>
      </c>
      <c r="I15" s="98">
        <f t="shared" si="7"/>
        <v>104086</v>
      </c>
      <c r="J15" s="97">
        <f t="shared" si="7"/>
        <v>0</v>
      </c>
      <c r="K15" s="98">
        <f t="shared" si="7"/>
        <v>86937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0</v>
      </c>
      <c r="Q15" s="98">
        <f t="shared" si="2"/>
        <v>191023</v>
      </c>
      <c r="R15" s="53">
        <f t="shared" si="3"/>
        <v>0</v>
      </c>
      <c r="S15" s="54">
        <f t="shared" si="4"/>
        <v>-16.475798858636129</v>
      </c>
      <c r="T15" s="53">
        <f>IF(SUM($E9:$E13) =0,0,(P15   /SUM($E9:$E13) )*100)</f>
        <v>0</v>
      </c>
      <c r="U15" s="55">
        <f>IF(SUM($E9:$E13) =0,0,(Q15   /SUM($E9:$E13) )*100)</f>
        <v>8.1459701492537313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>
        <v>250000</v>
      </c>
      <c r="I31" s="95">
        <v>175057</v>
      </c>
      <c r="J31" s="94"/>
      <c r="K31" s="95">
        <v>57457</v>
      </c>
      <c r="L31" s="94"/>
      <c r="M31" s="95"/>
      <c r="N31" s="94"/>
      <c r="O31" s="95"/>
      <c r="P31" s="94">
        <f>$H31   +$J31   +$L31   +$N31</f>
        <v>250000</v>
      </c>
      <c r="Q31" s="95">
        <f>$I31   +$K31   +$M31   +$O31</f>
        <v>232514</v>
      </c>
      <c r="R31" s="49">
        <f>IF($H31   =0,0,(($J31   -$H31   )/$H31   )*100)</f>
        <v>-100</v>
      </c>
      <c r="S31" s="50">
        <f>IF($I31   =0,0,(($K31   -$I31   )/$I31   )*100)</f>
        <v>-67.178119126912947</v>
      </c>
      <c r="T31" s="49">
        <f>IF($E31   =0,0,($P31   /$E31   )*100)</f>
        <v>25</v>
      </c>
      <c r="U31" s="51">
        <f>IF($E31   =0,0,($Q31   /$E31   )*100)</f>
        <v>23.2514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250000</v>
      </c>
      <c r="I32" s="98">
        <f t="shared" si="17"/>
        <v>175057</v>
      </c>
      <c r="J32" s="97">
        <f t="shared" si="17"/>
        <v>0</v>
      </c>
      <c r="K32" s="98">
        <f t="shared" si="17"/>
        <v>57457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250000</v>
      </c>
      <c r="Q32" s="98">
        <f>$I32   +$K32   +$M32   +$O32</f>
        <v>232514</v>
      </c>
      <c r="R32" s="53">
        <f>IF($H32   =0,0,(($J32   -$H32   )/$H32   )*100)</f>
        <v>-100</v>
      </c>
      <c r="S32" s="54">
        <f>IF($I32   =0,0,(($K32   -$I32   )/$I32   )*100)</f>
        <v>-67.178119126912947</v>
      </c>
      <c r="T32" s="53">
        <f>IF($E32   =0,0,($P32   /$E32   )*100)</f>
        <v>25</v>
      </c>
      <c r="U32" s="55">
        <f>IF($E32   =0,0,($Q32   /$E32   )*100)</f>
        <v>23.2514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>
        <v>3000000</v>
      </c>
      <c r="C34" s="93"/>
      <c r="D34" s="93"/>
      <c r="E34" s="93">
        <f t="shared" ref="E34:E39" si="18">$B34   +$C34   +$D34</f>
        <v>3000000</v>
      </c>
      <c r="F34" s="94">
        <v>3000000</v>
      </c>
      <c r="G34" s="95">
        <v>1000000</v>
      </c>
      <c r="H34" s="94">
        <v>1000000</v>
      </c>
      <c r="I34" s="95">
        <v>2499215</v>
      </c>
      <c r="J34" s="94"/>
      <c r="K34" s="95"/>
      <c r="L34" s="94"/>
      <c r="M34" s="95"/>
      <c r="N34" s="94"/>
      <c r="O34" s="95"/>
      <c r="P34" s="94">
        <f t="shared" ref="P34:P39" si="19">$H34   +$J34   +$L34   +$N34</f>
        <v>1000000</v>
      </c>
      <c r="Q34" s="95">
        <f t="shared" ref="Q34:Q39" si="20">$I34   +$K34   +$M34   +$O34</f>
        <v>2499215</v>
      </c>
      <c r="R34" s="49">
        <f t="shared" ref="R34:R39" si="21">IF($H34   =0,0,(($J34   -$H34   )/$H34   )*100)</f>
        <v>-100</v>
      </c>
      <c r="S34" s="50">
        <f t="shared" ref="S34:S39" si="22">IF($I34   =0,0,(($K34   -$I34   )/$I34   )*100)</f>
        <v>-100</v>
      </c>
      <c r="T34" s="49">
        <f t="shared" ref="T34:T38" si="23">IF($E34   =0,0,($P34   /$E34   )*100)</f>
        <v>33.333333333333329</v>
      </c>
      <c r="U34" s="51">
        <f t="shared" ref="U34:U38" si="24">IF($E34   =0,0,($Q34   /$E34   )*100)</f>
        <v>83.30716666666666</v>
      </c>
      <c r="V34" s="94"/>
      <c r="W34" s="95"/>
    </row>
    <row r="35" spans="1:23" ht="12.95" customHeight="1" x14ac:dyDescent="0.2">
      <c r="A35" s="48" t="s">
        <v>56</v>
      </c>
      <c r="B35" s="93">
        <v>9858000</v>
      </c>
      <c r="C35" s="93"/>
      <c r="D35" s="93"/>
      <c r="E35" s="93">
        <f t="shared" si="18"/>
        <v>9858000</v>
      </c>
      <c r="F35" s="94">
        <v>8873000</v>
      </c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12858000</v>
      </c>
      <c r="C39" s="96">
        <f>SUM(C34:C38)</f>
        <v>0</v>
      </c>
      <c r="D39" s="96"/>
      <c r="E39" s="96">
        <f t="shared" si="18"/>
        <v>12858000</v>
      </c>
      <c r="F39" s="97">
        <f t="shared" ref="F39:O39" si="25">SUM(F34:F38)</f>
        <v>11873000</v>
      </c>
      <c r="G39" s="98">
        <f t="shared" si="25"/>
        <v>1000000</v>
      </c>
      <c r="H39" s="97">
        <f t="shared" si="25"/>
        <v>1000000</v>
      </c>
      <c r="I39" s="98">
        <f t="shared" si="25"/>
        <v>2499215</v>
      </c>
      <c r="J39" s="97">
        <f t="shared" si="25"/>
        <v>0</v>
      </c>
      <c r="K39" s="98">
        <f t="shared" si="25"/>
        <v>0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1000000</v>
      </c>
      <c r="Q39" s="98">
        <f t="shared" si="20"/>
        <v>2499215</v>
      </c>
      <c r="R39" s="53">
        <f t="shared" si="21"/>
        <v>-100</v>
      </c>
      <c r="S39" s="54">
        <f t="shared" si="22"/>
        <v>-100</v>
      </c>
      <c r="T39" s="53">
        <f>IF((+$E34+$E37) =0,0,(P39   /(+$E34+$E37) )*100)</f>
        <v>33.333333333333329</v>
      </c>
      <c r="U39" s="55">
        <f>IF((+$E34+$E37) =0,0,(Q39   /(+$E34+$E37) )*100)</f>
        <v>83.30716666666666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10000000</v>
      </c>
      <c r="C50" s="93"/>
      <c r="D50" s="93"/>
      <c r="E50" s="93">
        <f t="shared" si="26"/>
        <v>10000000</v>
      </c>
      <c r="F50" s="94">
        <v>8000000</v>
      </c>
      <c r="G50" s="95">
        <v>5000000</v>
      </c>
      <c r="H50" s="94"/>
      <c r="I50" s="95"/>
      <c r="J50" s="94"/>
      <c r="K50" s="95"/>
      <c r="L50" s="94"/>
      <c r="M50" s="95"/>
      <c r="N50" s="94"/>
      <c r="O50" s="95"/>
      <c r="P50" s="94">
        <f t="shared" si="27"/>
        <v>0</v>
      </c>
      <c r="Q50" s="95">
        <f t="shared" si="28"/>
        <v>0</v>
      </c>
      <c r="R50" s="49">
        <f t="shared" si="29"/>
        <v>0</v>
      </c>
      <c r="S50" s="50">
        <f t="shared" si="30"/>
        <v>0</v>
      </c>
      <c r="T50" s="49">
        <f t="shared" si="31"/>
        <v>0</v>
      </c>
      <c r="U50" s="51">
        <f t="shared" si="32"/>
        <v>0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10000000</v>
      </c>
      <c r="C52" s="96">
        <f>SUM(C41:C51)</f>
        <v>0</v>
      </c>
      <c r="D52" s="96"/>
      <c r="E52" s="96">
        <f t="shared" si="26"/>
        <v>10000000</v>
      </c>
      <c r="F52" s="97">
        <f t="shared" ref="F52:O52" si="33">SUM(F41:F51)</f>
        <v>8000000</v>
      </c>
      <c r="G52" s="98">
        <f t="shared" si="33"/>
        <v>5000000</v>
      </c>
      <c r="H52" s="97">
        <f t="shared" si="33"/>
        <v>0</v>
      </c>
      <c r="I52" s="98">
        <f t="shared" si="33"/>
        <v>0</v>
      </c>
      <c r="J52" s="97">
        <f t="shared" si="33"/>
        <v>0</v>
      </c>
      <c r="K52" s="98">
        <f t="shared" si="33"/>
        <v>0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0</v>
      </c>
      <c r="R52" s="53">
        <f t="shared" si="29"/>
        <v>0</v>
      </c>
      <c r="S52" s="54">
        <f t="shared" si="30"/>
        <v>0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0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26203000</v>
      </c>
      <c r="C64" s="105">
        <f>SUM(C9:C14,C17:C22,C25:C28,C31,C34:C38,C41:C51,C54:C57,C60:C62)</f>
        <v>0</v>
      </c>
      <c r="D64" s="105"/>
      <c r="E64" s="105">
        <f>$B64   +$C64   +$D64</f>
        <v>26203000</v>
      </c>
      <c r="F64" s="106">
        <f t="shared" ref="F64:O64" si="36">SUM(F9:F14,F17:F22,F25:F28,F31,F34:F38,F41:F51,F54:F57,F60:F62)</f>
        <v>22918000</v>
      </c>
      <c r="G64" s="107">
        <f t="shared" si="36"/>
        <v>8595000</v>
      </c>
      <c r="H64" s="106">
        <f t="shared" si="36"/>
        <v>1250000</v>
      </c>
      <c r="I64" s="107">
        <f t="shared" si="36"/>
        <v>2778358</v>
      </c>
      <c r="J64" s="106">
        <f t="shared" si="36"/>
        <v>0</v>
      </c>
      <c r="K64" s="107">
        <f t="shared" si="36"/>
        <v>144394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1250000</v>
      </c>
      <c r="Q64" s="107">
        <f>$I64   +$K64   +$M64   +$O64</f>
        <v>2922752</v>
      </c>
      <c r="R64" s="62">
        <f>IF($H64   =0,0,(($J64   -$H64   )/$H64   )*100)</f>
        <v>-100</v>
      </c>
      <c r="S64" s="63">
        <f>IF($I64   =0,0,(($K64   -$I64   )/$I64   )*100)</f>
        <v>-94.802901569920067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7.6475986540226373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17.881627408993577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22744000</v>
      </c>
      <c r="C66" s="93"/>
      <c r="D66" s="93"/>
      <c r="E66" s="93">
        <f>$B66   +$C66   +$D66</f>
        <v>22744000</v>
      </c>
      <c r="F66" s="94">
        <v>22176000</v>
      </c>
      <c r="G66" s="95">
        <v>11088000</v>
      </c>
      <c r="H66" s="94">
        <v>3295000</v>
      </c>
      <c r="I66" s="95">
        <v>11559655</v>
      </c>
      <c r="J66" s="94"/>
      <c r="K66" s="95">
        <v>5151696</v>
      </c>
      <c r="L66" s="94"/>
      <c r="M66" s="95"/>
      <c r="N66" s="94"/>
      <c r="O66" s="95"/>
      <c r="P66" s="94">
        <f>$H66   +$J66   +$L66   +$N66</f>
        <v>3295000</v>
      </c>
      <c r="Q66" s="95">
        <f>$I66   +$K66   +$M66   +$O66</f>
        <v>16711351</v>
      </c>
      <c r="R66" s="49">
        <f>IF($H66   =0,0,(($J66   -$H66   )/$H66   )*100)</f>
        <v>-100</v>
      </c>
      <c r="S66" s="50">
        <f>IF($I66   =0,0,(($K66   -$I66   )/$I66   )*100)</f>
        <v>-55.433825663482175</v>
      </c>
      <c r="T66" s="49">
        <f>IF($E66   =0,0,($P66   /$E66   )*100)</f>
        <v>14.487337319732676</v>
      </c>
      <c r="U66" s="51">
        <f>IF($E66   =0,0,($Q66   /$E66   )*100)</f>
        <v>73.475866162504403</v>
      </c>
      <c r="V66" s="94"/>
      <c r="W66" s="95"/>
    </row>
    <row r="67" spans="1:23" ht="12.95" customHeight="1" x14ac:dyDescent="0.2">
      <c r="A67" s="57" t="s">
        <v>39</v>
      </c>
      <c r="B67" s="102">
        <f>B66</f>
        <v>22744000</v>
      </c>
      <c r="C67" s="102">
        <f>C66</f>
        <v>0</v>
      </c>
      <c r="D67" s="102"/>
      <c r="E67" s="102">
        <f>$B67   +$C67   +$D67</f>
        <v>22744000</v>
      </c>
      <c r="F67" s="103">
        <f t="shared" ref="F67:O67" si="37">F66</f>
        <v>22176000</v>
      </c>
      <c r="G67" s="104">
        <f t="shared" si="37"/>
        <v>11088000</v>
      </c>
      <c r="H67" s="103">
        <f t="shared" si="37"/>
        <v>3295000</v>
      </c>
      <c r="I67" s="104">
        <f t="shared" si="37"/>
        <v>11559655</v>
      </c>
      <c r="J67" s="103">
        <f t="shared" si="37"/>
        <v>0</v>
      </c>
      <c r="K67" s="104">
        <f t="shared" si="37"/>
        <v>5151696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3295000</v>
      </c>
      <c r="Q67" s="104">
        <f>$I67   +$K67   +$M67   +$O67</f>
        <v>16711351</v>
      </c>
      <c r="R67" s="58">
        <f>IF($H67   =0,0,(($J67   -$H67   )/$H67   )*100)</f>
        <v>-100</v>
      </c>
      <c r="S67" s="59">
        <f>IF($I67   =0,0,(($K67   -$I67   )/$I67   )*100)</f>
        <v>-55.433825663482175</v>
      </c>
      <c r="T67" s="58">
        <f>IF($E67   =0,0,($P67   /$E67   )*100)</f>
        <v>14.487337319732676</v>
      </c>
      <c r="U67" s="60">
        <f>IF($E67   =0,0,($Q67   /$E67   )*100)</f>
        <v>73.475866162504403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22744000</v>
      </c>
      <c r="C68" s="105">
        <f>C66</f>
        <v>0</v>
      </c>
      <c r="D68" s="105"/>
      <c r="E68" s="105">
        <f>$B68   +$C68   +$D68</f>
        <v>22744000</v>
      </c>
      <c r="F68" s="106">
        <f t="shared" ref="F68:O68" si="38">F66</f>
        <v>22176000</v>
      </c>
      <c r="G68" s="107">
        <f t="shared" si="38"/>
        <v>11088000</v>
      </c>
      <c r="H68" s="106">
        <f t="shared" si="38"/>
        <v>3295000</v>
      </c>
      <c r="I68" s="107">
        <f t="shared" si="38"/>
        <v>11559655</v>
      </c>
      <c r="J68" s="106">
        <f t="shared" si="38"/>
        <v>0</v>
      </c>
      <c r="K68" s="107">
        <f t="shared" si="38"/>
        <v>5151696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3295000</v>
      </c>
      <c r="Q68" s="107">
        <f>$I68   +$K68   +$M68   +$O68</f>
        <v>16711351</v>
      </c>
      <c r="R68" s="62">
        <f>IF($H68   =0,0,(($J68   -$H68   )/$H68   )*100)</f>
        <v>-100</v>
      </c>
      <c r="S68" s="63">
        <f>IF($I68   =0,0,(($K68   -$I68   )/$I68   )*100)</f>
        <v>-55.433825663482175</v>
      </c>
      <c r="T68" s="62">
        <f>IF($E68   =0,0,($P68   /$E68   )*100)</f>
        <v>14.487337319732676</v>
      </c>
      <c r="U68" s="66">
        <f>IF($E68   =0,0,($Q68   /$E68   )*100)</f>
        <v>73.475866162504403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48947000</v>
      </c>
      <c r="C69" s="105">
        <f>SUM(C9:C14,C17:C22,C25:C28,C31,C34:C38,C41:C51,C54:C57,C60:C62,C66)</f>
        <v>0</v>
      </c>
      <c r="D69" s="105"/>
      <c r="E69" s="105">
        <f>$B69   +$C69   +$D69</f>
        <v>48947000</v>
      </c>
      <c r="F69" s="106">
        <f t="shared" ref="F69:O69" si="39">SUM(F9:F14,F17:F22,F25:F28,F31,F34:F38,F41:F51,F54:F57,F60:F62,F66)</f>
        <v>45094000</v>
      </c>
      <c r="G69" s="107">
        <f t="shared" si="39"/>
        <v>19683000</v>
      </c>
      <c r="H69" s="106">
        <f t="shared" si="39"/>
        <v>4545000</v>
      </c>
      <c r="I69" s="107">
        <f t="shared" si="39"/>
        <v>14338013</v>
      </c>
      <c r="J69" s="106">
        <f t="shared" si="39"/>
        <v>0</v>
      </c>
      <c r="K69" s="107">
        <f t="shared" si="39"/>
        <v>5296090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4545000</v>
      </c>
      <c r="Q69" s="107">
        <f>$I69   +$K69   +$M69   +$O69</f>
        <v>19634103</v>
      </c>
      <c r="R69" s="62">
        <f>IF($H69   =0,0,(($J69   -$H69   )/$H69   )*100)</f>
        <v>-100</v>
      </c>
      <c r="S69" s="63">
        <f>IF($I69   =0,0,(($K69   -$I69   )/$I69   )*100)</f>
        <v>-63.062594517106383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11.627312031517818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50.229228171608376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124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2345000</v>
      </c>
      <c r="C10" s="93"/>
      <c r="D10" s="93"/>
      <c r="E10" s="93">
        <f t="shared" ref="E10:E15" si="0">$B10   +$C10   +$D10</f>
        <v>2345000</v>
      </c>
      <c r="F10" s="94">
        <v>2345000</v>
      </c>
      <c r="G10" s="95">
        <v>2345000</v>
      </c>
      <c r="H10" s="94">
        <v>1252000</v>
      </c>
      <c r="I10" s="95">
        <v>1252622</v>
      </c>
      <c r="J10" s="94"/>
      <c r="K10" s="95">
        <v>623921</v>
      </c>
      <c r="L10" s="94"/>
      <c r="M10" s="95"/>
      <c r="N10" s="94"/>
      <c r="O10" s="95"/>
      <c r="P10" s="94">
        <f t="shared" ref="P10:P15" si="1">$H10   +$J10   +$L10   +$N10</f>
        <v>1252000</v>
      </c>
      <c r="Q10" s="95">
        <f t="shared" ref="Q10:Q15" si="2">$I10   +$K10   +$M10   +$O10</f>
        <v>1876543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-50.190799778384864</v>
      </c>
      <c r="T10" s="49">
        <f t="shared" ref="T10:T14" si="5">IF($E10   =0,0,($P10   /$E10   )*100)</f>
        <v>53.390191897654582</v>
      </c>
      <c r="U10" s="51">
        <f t="shared" ref="U10:U14" si="6">IF($E10   =0,0,($Q10   /$E10   )*100)</f>
        <v>80.023155650319836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2345000</v>
      </c>
      <c r="C15" s="96">
        <f>SUM(C9:C14)</f>
        <v>0</v>
      </c>
      <c r="D15" s="96"/>
      <c r="E15" s="96">
        <f t="shared" si="0"/>
        <v>2345000</v>
      </c>
      <c r="F15" s="97">
        <f t="shared" ref="F15:O15" si="7">SUM(F9:F14)</f>
        <v>2345000</v>
      </c>
      <c r="G15" s="98">
        <f t="shared" si="7"/>
        <v>2345000</v>
      </c>
      <c r="H15" s="97">
        <f t="shared" si="7"/>
        <v>1252000</v>
      </c>
      <c r="I15" s="98">
        <f t="shared" si="7"/>
        <v>1252622</v>
      </c>
      <c r="J15" s="97">
        <f t="shared" si="7"/>
        <v>0</v>
      </c>
      <c r="K15" s="98">
        <f t="shared" si="7"/>
        <v>623921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1252000</v>
      </c>
      <c r="Q15" s="98">
        <f t="shared" si="2"/>
        <v>1876543</v>
      </c>
      <c r="R15" s="53">
        <f t="shared" si="3"/>
        <v>-100</v>
      </c>
      <c r="S15" s="54">
        <f t="shared" si="4"/>
        <v>-50.190799778384864</v>
      </c>
      <c r="T15" s="53">
        <f>IF(SUM($E9:$E13) =0,0,(P15   /SUM($E9:$E13) )*100)</f>
        <v>53.390191897654582</v>
      </c>
      <c r="U15" s="55">
        <f>IF(SUM($E9:$E13) =0,0,(Q15   /SUM($E9:$E13) )*100)</f>
        <v>80.023155650319836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>
        <v>250000</v>
      </c>
      <c r="I31" s="95">
        <v>477592</v>
      </c>
      <c r="J31" s="94"/>
      <c r="K31" s="95">
        <v>66474</v>
      </c>
      <c r="L31" s="94"/>
      <c r="M31" s="95"/>
      <c r="N31" s="94"/>
      <c r="O31" s="95"/>
      <c r="P31" s="94">
        <f>$H31   +$J31   +$L31   +$N31</f>
        <v>250000</v>
      </c>
      <c r="Q31" s="95">
        <f>$I31   +$K31   +$M31   +$O31</f>
        <v>544066</v>
      </c>
      <c r="R31" s="49">
        <f>IF($H31   =0,0,(($J31   -$H31   )/$H31   )*100)</f>
        <v>-100</v>
      </c>
      <c r="S31" s="50">
        <f>IF($I31   =0,0,(($K31   -$I31   )/$I31   )*100)</f>
        <v>-86.081425149499992</v>
      </c>
      <c r="T31" s="49">
        <f>IF($E31   =0,0,($P31   /$E31   )*100)</f>
        <v>25</v>
      </c>
      <c r="U31" s="51">
        <f>IF($E31   =0,0,($Q31   /$E31   )*100)</f>
        <v>54.406600000000005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250000</v>
      </c>
      <c r="I32" s="98">
        <f t="shared" si="17"/>
        <v>477592</v>
      </c>
      <c r="J32" s="97">
        <f t="shared" si="17"/>
        <v>0</v>
      </c>
      <c r="K32" s="98">
        <f t="shared" si="17"/>
        <v>66474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250000</v>
      </c>
      <c r="Q32" s="98">
        <f>$I32   +$K32   +$M32   +$O32</f>
        <v>544066</v>
      </c>
      <c r="R32" s="53">
        <f>IF($H32   =0,0,(($J32   -$H32   )/$H32   )*100)</f>
        <v>-100</v>
      </c>
      <c r="S32" s="54">
        <f>IF($I32   =0,0,(($K32   -$I32   )/$I32   )*100)</f>
        <v>-86.081425149499992</v>
      </c>
      <c r="T32" s="53">
        <f>IF($E32   =0,0,($P32   /$E32   )*100)</f>
        <v>25</v>
      </c>
      <c r="U32" s="55">
        <f>IF($E32   =0,0,($Q32   /$E32   )*100)</f>
        <v>54.406600000000005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/>
      <c r="C34" s="93"/>
      <c r="D34" s="93"/>
      <c r="E34" s="93">
        <f t="shared" ref="E34:E39" si="18">$B34   +$C34   +$D34</f>
        <v>0</v>
      </c>
      <c r="F34" s="94"/>
      <c r="G34" s="95"/>
      <c r="H34" s="94"/>
      <c r="I34" s="95"/>
      <c r="J34" s="94"/>
      <c r="K34" s="95"/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0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0</v>
      </c>
      <c r="U34" s="51">
        <f t="shared" ref="U34:U38" si="24">IF($E34   =0,0,($Q34   /$E34   )*100)</f>
        <v>0</v>
      </c>
      <c r="V34" s="94"/>
      <c r="W34" s="95"/>
    </row>
    <row r="35" spans="1:23" ht="12.95" customHeight="1" x14ac:dyDescent="0.2">
      <c r="A35" s="48" t="s">
        <v>56</v>
      </c>
      <c r="B35" s="93"/>
      <c r="C35" s="93"/>
      <c r="D35" s="93"/>
      <c r="E35" s="93">
        <f t="shared" si="18"/>
        <v>0</v>
      </c>
      <c r="F35" s="94"/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0</v>
      </c>
      <c r="C39" s="96">
        <f>SUM(C34:C38)</f>
        <v>0</v>
      </c>
      <c r="D39" s="96"/>
      <c r="E39" s="96">
        <f t="shared" si="18"/>
        <v>0</v>
      </c>
      <c r="F39" s="97">
        <f t="shared" ref="F39:O39" si="25">SUM(F34:F38)</f>
        <v>0</v>
      </c>
      <c r="G39" s="98">
        <f t="shared" si="25"/>
        <v>0</v>
      </c>
      <c r="H39" s="97">
        <f t="shared" si="25"/>
        <v>0</v>
      </c>
      <c r="I39" s="98">
        <f t="shared" si="25"/>
        <v>0</v>
      </c>
      <c r="J39" s="97">
        <f t="shared" si="25"/>
        <v>0</v>
      </c>
      <c r="K39" s="98">
        <f t="shared" si="25"/>
        <v>0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0</v>
      </c>
      <c r="R39" s="53">
        <f t="shared" si="21"/>
        <v>0</v>
      </c>
      <c r="S39" s="54">
        <f t="shared" si="22"/>
        <v>0</v>
      </c>
      <c r="T39" s="53">
        <f>IF((+$E34+$E37) =0,0,(P39   /(+$E34+$E37) )*100)</f>
        <v>0</v>
      </c>
      <c r="U39" s="55">
        <f>IF((+$E34+$E37) =0,0,(Q39   /(+$E34+$E37) )*100)</f>
        <v>0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>
        <v>800000</v>
      </c>
      <c r="C43" s="93"/>
      <c r="D43" s="93"/>
      <c r="E43" s="93">
        <f t="shared" si="26"/>
        <v>800000</v>
      </c>
      <c r="F43" s="94">
        <v>610000</v>
      </c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7500000</v>
      </c>
      <c r="C50" s="93"/>
      <c r="D50" s="93"/>
      <c r="E50" s="93">
        <f t="shared" si="26"/>
        <v>7500000</v>
      </c>
      <c r="F50" s="94">
        <v>6000000</v>
      </c>
      <c r="G50" s="95">
        <v>3750000</v>
      </c>
      <c r="H50" s="94"/>
      <c r="I50" s="95"/>
      <c r="J50" s="94"/>
      <c r="K50" s="95">
        <v>606678</v>
      </c>
      <c r="L50" s="94"/>
      <c r="M50" s="95"/>
      <c r="N50" s="94"/>
      <c r="O50" s="95"/>
      <c r="P50" s="94">
        <f t="shared" si="27"/>
        <v>0</v>
      </c>
      <c r="Q50" s="95">
        <f t="shared" si="28"/>
        <v>606678</v>
      </c>
      <c r="R50" s="49">
        <f t="shared" si="29"/>
        <v>0</v>
      </c>
      <c r="S50" s="50">
        <f t="shared" si="30"/>
        <v>0</v>
      </c>
      <c r="T50" s="49">
        <f t="shared" si="31"/>
        <v>0</v>
      </c>
      <c r="U50" s="51">
        <f t="shared" si="32"/>
        <v>8.0890400000000007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8300000</v>
      </c>
      <c r="C52" s="96">
        <f>SUM(C41:C51)</f>
        <v>0</v>
      </c>
      <c r="D52" s="96"/>
      <c r="E52" s="96">
        <f t="shared" si="26"/>
        <v>8300000</v>
      </c>
      <c r="F52" s="97">
        <f t="shared" ref="F52:O52" si="33">SUM(F41:F51)</f>
        <v>6610000</v>
      </c>
      <c r="G52" s="98">
        <f t="shared" si="33"/>
        <v>3750000</v>
      </c>
      <c r="H52" s="97">
        <f t="shared" si="33"/>
        <v>0</v>
      </c>
      <c r="I52" s="98">
        <f t="shared" si="33"/>
        <v>0</v>
      </c>
      <c r="J52" s="97">
        <f t="shared" si="33"/>
        <v>0</v>
      </c>
      <c r="K52" s="98">
        <f t="shared" si="33"/>
        <v>606678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606678</v>
      </c>
      <c r="R52" s="53">
        <f t="shared" si="29"/>
        <v>0</v>
      </c>
      <c r="S52" s="54">
        <f t="shared" si="30"/>
        <v>0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8.0890400000000007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11645000</v>
      </c>
      <c r="C64" s="105">
        <f>SUM(C9:C14,C17:C22,C25:C28,C31,C34:C38,C41:C51,C54:C57,C60:C62)</f>
        <v>0</v>
      </c>
      <c r="D64" s="105"/>
      <c r="E64" s="105">
        <f>$B64   +$C64   +$D64</f>
        <v>11645000</v>
      </c>
      <c r="F64" s="106">
        <f t="shared" ref="F64:O64" si="36">SUM(F9:F14,F17:F22,F25:F28,F31,F34:F38,F41:F51,F54:F57,F60:F62)</f>
        <v>9655000</v>
      </c>
      <c r="G64" s="107">
        <f t="shared" si="36"/>
        <v>6345000</v>
      </c>
      <c r="H64" s="106">
        <f t="shared" si="36"/>
        <v>1502000</v>
      </c>
      <c r="I64" s="107">
        <f t="shared" si="36"/>
        <v>1730214</v>
      </c>
      <c r="J64" s="106">
        <f t="shared" si="36"/>
        <v>0</v>
      </c>
      <c r="K64" s="107">
        <f t="shared" si="36"/>
        <v>1297073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1502000</v>
      </c>
      <c r="Q64" s="107">
        <f>$I64   +$K64   +$M64   +$O64</f>
        <v>3027287</v>
      </c>
      <c r="R64" s="62">
        <f>IF($H64   =0,0,(($J64   -$H64   )/$H64   )*100)</f>
        <v>-100</v>
      </c>
      <c r="S64" s="63">
        <f>IF($I64   =0,0,(($K64   -$I64   )/$I64   )*100)</f>
        <v>-25.033955337316655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13.849700322729369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27.914126325495619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10798000</v>
      </c>
      <c r="C66" s="93"/>
      <c r="D66" s="93"/>
      <c r="E66" s="93">
        <f>$B66   +$C66   +$D66</f>
        <v>10798000</v>
      </c>
      <c r="F66" s="94">
        <v>8377000</v>
      </c>
      <c r="G66" s="95">
        <v>4400000</v>
      </c>
      <c r="H66" s="94">
        <v>3027000</v>
      </c>
      <c r="I66" s="95">
        <v>3415294</v>
      </c>
      <c r="J66" s="94"/>
      <c r="K66" s="95">
        <v>718905</v>
      </c>
      <c r="L66" s="94"/>
      <c r="M66" s="95"/>
      <c r="N66" s="94"/>
      <c r="O66" s="95"/>
      <c r="P66" s="94">
        <f>$H66   +$J66   +$L66   +$N66</f>
        <v>3027000</v>
      </c>
      <c r="Q66" s="95">
        <f>$I66   +$K66   +$M66   +$O66</f>
        <v>4134199</v>
      </c>
      <c r="R66" s="49">
        <f>IF($H66   =0,0,(($J66   -$H66   )/$H66   )*100)</f>
        <v>-100</v>
      </c>
      <c r="S66" s="50">
        <f>IF($I66   =0,0,(($K66   -$I66   )/$I66   )*100)</f>
        <v>-78.950421252167459</v>
      </c>
      <c r="T66" s="49">
        <f>IF($E66   =0,0,($P66   /$E66   )*100)</f>
        <v>28.032969068345992</v>
      </c>
      <c r="U66" s="51">
        <f>IF($E66   =0,0,($Q66   /$E66   )*100)</f>
        <v>38.286710501944803</v>
      </c>
      <c r="V66" s="94"/>
      <c r="W66" s="95"/>
    </row>
    <row r="67" spans="1:23" ht="12.95" customHeight="1" x14ac:dyDescent="0.2">
      <c r="A67" s="57" t="s">
        <v>39</v>
      </c>
      <c r="B67" s="102">
        <f>B66</f>
        <v>10798000</v>
      </c>
      <c r="C67" s="102">
        <f>C66</f>
        <v>0</v>
      </c>
      <c r="D67" s="102"/>
      <c r="E67" s="102">
        <f>$B67   +$C67   +$D67</f>
        <v>10798000</v>
      </c>
      <c r="F67" s="103">
        <f t="shared" ref="F67:O67" si="37">F66</f>
        <v>8377000</v>
      </c>
      <c r="G67" s="104">
        <f t="shared" si="37"/>
        <v>4400000</v>
      </c>
      <c r="H67" s="103">
        <f t="shared" si="37"/>
        <v>3027000</v>
      </c>
      <c r="I67" s="104">
        <f t="shared" si="37"/>
        <v>3415294</v>
      </c>
      <c r="J67" s="103">
        <f t="shared" si="37"/>
        <v>0</v>
      </c>
      <c r="K67" s="104">
        <f t="shared" si="37"/>
        <v>718905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3027000</v>
      </c>
      <c r="Q67" s="104">
        <f>$I67   +$K67   +$M67   +$O67</f>
        <v>4134199</v>
      </c>
      <c r="R67" s="58">
        <f>IF($H67   =0,0,(($J67   -$H67   )/$H67   )*100)</f>
        <v>-100</v>
      </c>
      <c r="S67" s="59">
        <f>IF($I67   =0,0,(($K67   -$I67   )/$I67   )*100)</f>
        <v>-78.950421252167459</v>
      </c>
      <c r="T67" s="58">
        <f>IF($E67   =0,0,($P67   /$E67   )*100)</f>
        <v>28.032969068345992</v>
      </c>
      <c r="U67" s="60">
        <f>IF($E67   =0,0,($Q67   /$E67   )*100)</f>
        <v>38.286710501944803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10798000</v>
      </c>
      <c r="C68" s="105">
        <f>C66</f>
        <v>0</v>
      </c>
      <c r="D68" s="105"/>
      <c r="E68" s="105">
        <f>$B68   +$C68   +$D68</f>
        <v>10798000</v>
      </c>
      <c r="F68" s="106">
        <f t="shared" ref="F68:O68" si="38">F66</f>
        <v>8377000</v>
      </c>
      <c r="G68" s="107">
        <f t="shared" si="38"/>
        <v>4400000</v>
      </c>
      <c r="H68" s="106">
        <f t="shared" si="38"/>
        <v>3027000</v>
      </c>
      <c r="I68" s="107">
        <f t="shared" si="38"/>
        <v>3415294</v>
      </c>
      <c r="J68" s="106">
        <f t="shared" si="38"/>
        <v>0</v>
      </c>
      <c r="K68" s="107">
        <f t="shared" si="38"/>
        <v>718905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3027000</v>
      </c>
      <c r="Q68" s="107">
        <f>$I68   +$K68   +$M68   +$O68</f>
        <v>4134199</v>
      </c>
      <c r="R68" s="62">
        <f>IF($H68   =0,0,(($J68   -$H68   )/$H68   )*100)</f>
        <v>-100</v>
      </c>
      <c r="S68" s="63">
        <f>IF($I68   =0,0,(($K68   -$I68   )/$I68   )*100)</f>
        <v>-78.950421252167459</v>
      </c>
      <c r="T68" s="62">
        <f>IF($E68   =0,0,($P68   /$E68   )*100)</f>
        <v>28.032969068345992</v>
      </c>
      <c r="U68" s="66">
        <f>IF($E68   =0,0,($Q68   /$E68   )*100)</f>
        <v>38.286710501944803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22443000</v>
      </c>
      <c r="C69" s="105">
        <f>SUM(C9:C14,C17:C22,C25:C28,C31,C34:C38,C41:C51,C54:C57,C60:C62,C66)</f>
        <v>0</v>
      </c>
      <c r="D69" s="105"/>
      <c r="E69" s="105">
        <f>$B69   +$C69   +$D69</f>
        <v>22443000</v>
      </c>
      <c r="F69" s="106">
        <f t="shared" ref="F69:O69" si="39">SUM(F9:F14,F17:F22,F25:F28,F31,F34:F38,F41:F51,F54:F57,F60:F62,F66)</f>
        <v>18032000</v>
      </c>
      <c r="G69" s="107">
        <f t="shared" si="39"/>
        <v>10745000</v>
      </c>
      <c r="H69" s="106">
        <f t="shared" si="39"/>
        <v>4529000</v>
      </c>
      <c r="I69" s="107">
        <f t="shared" si="39"/>
        <v>5145508</v>
      </c>
      <c r="J69" s="106">
        <f t="shared" si="39"/>
        <v>0</v>
      </c>
      <c r="K69" s="107">
        <f t="shared" si="39"/>
        <v>2015978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4529000</v>
      </c>
      <c r="Q69" s="107">
        <f>$I69   +$K69   +$M69   +$O69</f>
        <v>7161486</v>
      </c>
      <c r="R69" s="62">
        <f>IF($H69   =0,0,(($J69   -$H69   )/$H69   )*100)</f>
        <v>-100</v>
      </c>
      <c r="S69" s="63">
        <f>IF($I69   =0,0,(($K69   -$I69   )/$I69   )*100)</f>
        <v>-60.820622570210759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20.925934482280645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33.089155847156128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125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2345000</v>
      </c>
      <c r="C10" s="93"/>
      <c r="D10" s="93"/>
      <c r="E10" s="93">
        <f t="shared" ref="E10:E15" si="0">$B10   +$C10   +$D10</f>
        <v>2345000</v>
      </c>
      <c r="F10" s="94">
        <v>2345000</v>
      </c>
      <c r="G10" s="95">
        <v>2345000</v>
      </c>
      <c r="H10" s="94">
        <v>202000</v>
      </c>
      <c r="I10" s="95">
        <v>192563</v>
      </c>
      <c r="J10" s="94"/>
      <c r="K10" s="95">
        <v>135370</v>
      </c>
      <c r="L10" s="94"/>
      <c r="M10" s="95"/>
      <c r="N10" s="94"/>
      <c r="O10" s="95"/>
      <c r="P10" s="94">
        <f t="shared" ref="P10:P15" si="1">$H10   +$J10   +$L10   +$N10</f>
        <v>202000</v>
      </c>
      <c r="Q10" s="95">
        <f t="shared" ref="Q10:Q15" si="2">$I10   +$K10   +$M10   +$O10</f>
        <v>327933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-29.700929046597736</v>
      </c>
      <c r="T10" s="49">
        <f t="shared" ref="T10:T14" si="5">IF($E10   =0,0,($P10   /$E10   )*100)</f>
        <v>8.6140724946695091</v>
      </c>
      <c r="U10" s="51">
        <f t="shared" ref="U10:U14" si="6">IF($E10   =0,0,($Q10   /$E10   )*100)</f>
        <v>13.984349680170578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2345000</v>
      </c>
      <c r="C15" s="96">
        <f>SUM(C9:C14)</f>
        <v>0</v>
      </c>
      <c r="D15" s="96"/>
      <c r="E15" s="96">
        <f t="shared" si="0"/>
        <v>2345000</v>
      </c>
      <c r="F15" s="97">
        <f t="shared" ref="F15:O15" si="7">SUM(F9:F14)</f>
        <v>2345000</v>
      </c>
      <c r="G15" s="98">
        <f t="shared" si="7"/>
        <v>2345000</v>
      </c>
      <c r="H15" s="97">
        <f t="shared" si="7"/>
        <v>202000</v>
      </c>
      <c r="I15" s="98">
        <f t="shared" si="7"/>
        <v>192563</v>
      </c>
      <c r="J15" s="97">
        <f t="shared" si="7"/>
        <v>0</v>
      </c>
      <c r="K15" s="98">
        <f t="shared" si="7"/>
        <v>135370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202000</v>
      </c>
      <c r="Q15" s="98">
        <f t="shared" si="2"/>
        <v>327933</v>
      </c>
      <c r="R15" s="53">
        <f t="shared" si="3"/>
        <v>-100</v>
      </c>
      <c r="S15" s="54">
        <f t="shared" si="4"/>
        <v>-29.700929046597736</v>
      </c>
      <c r="T15" s="53">
        <f>IF(SUM($E9:$E13) =0,0,(P15   /SUM($E9:$E13) )*100)</f>
        <v>8.6140724946695091</v>
      </c>
      <c r="U15" s="55">
        <f>IF(SUM($E9:$E13) =0,0,(Q15   /SUM($E9:$E13) )*100)</f>
        <v>13.984349680170578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>
        <v>787000</v>
      </c>
      <c r="C18" s="93"/>
      <c r="D18" s="93"/>
      <c r="E18" s="93">
        <f t="shared" si="8"/>
        <v>787000</v>
      </c>
      <c r="F18" s="94">
        <v>787000</v>
      </c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787000</v>
      </c>
      <c r="C23" s="96">
        <f>SUM(C17:C22)</f>
        <v>0</v>
      </c>
      <c r="D23" s="96"/>
      <c r="E23" s="96">
        <f t="shared" si="8"/>
        <v>787000</v>
      </c>
      <c r="F23" s="97">
        <f t="shared" ref="F23:O23" si="15">SUM(F17:F22)</f>
        <v>787000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/>
      <c r="I31" s="95">
        <v>154761</v>
      </c>
      <c r="J31" s="94"/>
      <c r="K31" s="95">
        <v>636123</v>
      </c>
      <c r="L31" s="94"/>
      <c r="M31" s="95"/>
      <c r="N31" s="94"/>
      <c r="O31" s="95"/>
      <c r="P31" s="94">
        <f>$H31   +$J31   +$L31   +$N31</f>
        <v>0</v>
      </c>
      <c r="Q31" s="95">
        <f>$I31   +$K31   +$M31   +$O31</f>
        <v>790884</v>
      </c>
      <c r="R31" s="49">
        <f>IF($H31   =0,0,(($J31   -$H31   )/$H31   )*100)</f>
        <v>0</v>
      </c>
      <c r="S31" s="50">
        <f>IF($I31   =0,0,(($K31   -$I31   )/$I31   )*100)</f>
        <v>311.03572605501381</v>
      </c>
      <c r="T31" s="49">
        <f>IF($E31   =0,0,($P31   /$E31   )*100)</f>
        <v>0</v>
      </c>
      <c r="U31" s="51">
        <f>IF($E31   =0,0,($Q31   /$E31   )*100)</f>
        <v>79.088400000000007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0</v>
      </c>
      <c r="I32" s="98">
        <f t="shared" si="17"/>
        <v>154761</v>
      </c>
      <c r="J32" s="97">
        <f t="shared" si="17"/>
        <v>0</v>
      </c>
      <c r="K32" s="98">
        <f t="shared" si="17"/>
        <v>636123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0</v>
      </c>
      <c r="Q32" s="98">
        <f>$I32   +$K32   +$M32   +$O32</f>
        <v>790884</v>
      </c>
      <c r="R32" s="53">
        <f>IF($H32   =0,0,(($J32   -$H32   )/$H32   )*100)</f>
        <v>0</v>
      </c>
      <c r="S32" s="54">
        <f>IF($I32   =0,0,(($K32   -$I32   )/$I32   )*100)</f>
        <v>311.03572605501381</v>
      </c>
      <c r="T32" s="53">
        <f>IF($E32   =0,0,($P32   /$E32   )*100)</f>
        <v>0</v>
      </c>
      <c r="U32" s="55">
        <f>IF($E32   =0,0,($Q32   /$E32   )*100)</f>
        <v>79.088400000000007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/>
      <c r="C34" s="93"/>
      <c r="D34" s="93"/>
      <c r="E34" s="93">
        <f t="shared" ref="E34:E39" si="18">$B34   +$C34   +$D34</f>
        <v>0</v>
      </c>
      <c r="F34" s="94"/>
      <c r="G34" s="95"/>
      <c r="H34" s="94"/>
      <c r="I34" s="95"/>
      <c r="J34" s="94"/>
      <c r="K34" s="95"/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0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0</v>
      </c>
      <c r="U34" s="51">
        <f t="shared" ref="U34:U38" si="24">IF($E34   =0,0,($Q34   /$E34   )*100)</f>
        <v>0</v>
      </c>
      <c r="V34" s="94"/>
      <c r="W34" s="95"/>
    </row>
    <row r="35" spans="1:23" ht="12.95" customHeight="1" x14ac:dyDescent="0.2">
      <c r="A35" s="48" t="s">
        <v>56</v>
      </c>
      <c r="B35" s="93">
        <v>38000</v>
      </c>
      <c r="C35" s="93"/>
      <c r="D35" s="93"/>
      <c r="E35" s="93">
        <f t="shared" si="18"/>
        <v>38000</v>
      </c>
      <c r="F35" s="94">
        <v>34000</v>
      </c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38000</v>
      </c>
      <c r="C39" s="96">
        <f>SUM(C34:C38)</f>
        <v>0</v>
      </c>
      <c r="D39" s="96"/>
      <c r="E39" s="96">
        <f t="shared" si="18"/>
        <v>38000</v>
      </c>
      <c r="F39" s="97">
        <f t="shared" ref="F39:O39" si="25">SUM(F34:F38)</f>
        <v>34000</v>
      </c>
      <c r="G39" s="98">
        <f t="shared" si="25"/>
        <v>0</v>
      </c>
      <c r="H39" s="97">
        <f t="shared" si="25"/>
        <v>0</v>
      </c>
      <c r="I39" s="98">
        <f t="shared" si="25"/>
        <v>0</v>
      </c>
      <c r="J39" s="97">
        <f t="shared" si="25"/>
        <v>0</v>
      </c>
      <c r="K39" s="98">
        <f t="shared" si="25"/>
        <v>0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0</v>
      </c>
      <c r="R39" s="53">
        <f t="shared" si="21"/>
        <v>0</v>
      </c>
      <c r="S39" s="54">
        <f t="shared" si="22"/>
        <v>0</v>
      </c>
      <c r="T39" s="53">
        <f>IF((+$E34+$E37) =0,0,(P39   /(+$E34+$E37) )*100)</f>
        <v>0</v>
      </c>
      <c r="U39" s="55">
        <f>IF((+$E34+$E37) =0,0,(Q39   /(+$E34+$E37) )*100)</f>
        <v>0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4000000</v>
      </c>
      <c r="C50" s="93"/>
      <c r="D50" s="93"/>
      <c r="E50" s="93">
        <f t="shared" si="26"/>
        <v>4000000</v>
      </c>
      <c r="F50" s="94">
        <v>3200000</v>
      </c>
      <c r="G50" s="95">
        <v>2000000</v>
      </c>
      <c r="H50" s="94"/>
      <c r="I50" s="95"/>
      <c r="J50" s="94"/>
      <c r="K50" s="95">
        <v>480791</v>
      </c>
      <c r="L50" s="94"/>
      <c r="M50" s="95"/>
      <c r="N50" s="94"/>
      <c r="O50" s="95"/>
      <c r="P50" s="94">
        <f t="shared" si="27"/>
        <v>0</v>
      </c>
      <c r="Q50" s="95">
        <f t="shared" si="28"/>
        <v>480791</v>
      </c>
      <c r="R50" s="49">
        <f t="shared" si="29"/>
        <v>0</v>
      </c>
      <c r="S50" s="50">
        <f t="shared" si="30"/>
        <v>0</v>
      </c>
      <c r="T50" s="49">
        <f t="shared" si="31"/>
        <v>0</v>
      </c>
      <c r="U50" s="51">
        <f t="shared" si="32"/>
        <v>12.019775000000001</v>
      </c>
      <c r="V50" s="94"/>
      <c r="W50" s="95"/>
    </row>
    <row r="51" spans="1:23" ht="12.95" customHeight="1" x14ac:dyDescent="0.2">
      <c r="A51" s="48" t="s">
        <v>71</v>
      </c>
      <c r="B51" s="93">
        <v>4800000</v>
      </c>
      <c r="C51" s="93"/>
      <c r="D51" s="93"/>
      <c r="E51" s="93">
        <f t="shared" si="26"/>
        <v>4800000</v>
      </c>
      <c r="F51" s="94">
        <v>4800000</v>
      </c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8800000</v>
      </c>
      <c r="C52" s="96">
        <f>SUM(C41:C51)</f>
        <v>0</v>
      </c>
      <c r="D52" s="96"/>
      <c r="E52" s="96">
        <f t="shared" si="26"/>
        <v>8800000</v>
      </c>
      <c r="F52" s="97">
        <f t="shared" ref="F52:O52" si="33">SUM(F41:F51)</f>
        <v>8000000</v>
      </c>
      <c r="G52" s="98">
        <f t="shared" si="33"/>
        <v>2000000</v>
      </c>
      <c r="H52" s="97">
        <f t="shared" si="33"/>
        <v>0</v>
      </c>
      <c r="I52" s="98">
        <f t="shared" si="33"/>
        <v>0</v>
      </c>
      <c r="J52" s="97">
        <f t="shared" si="33"/>
        <v>0</v>
      </c>
      <c r="K52" s="98">
        <f t="shared" si="33"/>
        <v>480791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480791</v>
      </c>
      <c r="R52" s="53">
        <f t="shared" si="29"/>
        <v>0</v>
      </c>
      <c r="S52" s="54">
        <f t="shared" si="30"/>
        <v>0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12.019775000000001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12970000</v>
      </c>
      <c r="C64" s="105">
        <f>SUM(C9:C14,C17:C22,C25:C28,C31,C34:C38,C41:C51,C54:C57,C60:C62)</f>
        <v>0</v>
      </c>
      <c r="D64" s="105"/>
      <c r="E64" s="105">
        <f>$B64   +$C64   +$D64</f>
        <v>12970000</v>
      </c>
      <c r="F64" s="106">
        <f t="shared" ref="F64:O64" si="36">SUM(F9:F14,F17:F22,F25:F28,F31,F34:F38,F41:F51,F54:F57,F60:F62)</f>
        <v>11866000</v>
      </c>
      <c r="G64" s="107">
        <f t="shared" si="36"/>
        <v>4595000</v>
      </c>
      <c r="H64" s="106">
        <f t="shared" si="36"/>
        <v>202000</v>
      </c>
      <c r="I64" s="107">
        <f t="shared" si="36"/>
        <v>347324</v>
      </c>
      <c r="J64" s="106">
        <f t="shared" si="36"/>
        <v>0</v>
      </c>
      <c r="K64" s="107">
        <f t="shared" si="36"/>
        <v>1252284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202000</v>
      </c>
      <c r="Q64" s="107">
        <f>$I64   +$K64   +$M64   +$O64</f>
        <v>1599608</v>
      </c>
      <c r="R64" s="62">
        <f>IF($H64   =0,0,(($J64   -$H64   )/$H64   )*100)</f>
        <v>-100</v>
      </c>
      <c r="S64" s="63">
        <f>IF($I64   =0,0,(($K64   -$I64   )/$I64   )*100)</f>
        <v>260.55210696640603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2.7501701837985024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21.778189244383935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15740000</v>
      </c>
      <c r="C66" s="93"/>
      <c r="D66" s="93"/>
      <c r="E66" s="93">
        <f>$B66   +$C66   +$D66</f>
        <v>15740000</v>
      </c>
      <c r="F66" s="94">
        <v>12437000</v>
      </c>
      <c r="G66" s="95">
        <v>8326000</v>
      </c>
      <c r="H66" s="94">
        <v>80000</v>
      </c>
      <c r="I66" s="95">
        <v>4807490</v>
      </c>
      <c r="J66" s="94"/>
      <c r="K66" s="95">
        <v>2221659</v>
      </c>
      <c r="L66" s="94"/>
      <c r="M66" s="95"/>
      <c r="N66" s="94"/>
      <c r="O66" s="95"/>
      <c r="P66" s="94">
        <f>$H66   +$J66   +$L66   +$N66</f>
        <v>80000</v>
      </c>
      <c r="Q66" s="95">
        <f>$I66   +$K66   +$M66   +$O66</f>
        <v>7029149</v>
      </c>
      <c r="R66" s="49">
        <f>IF($H66   =0,0,(($J66   -$H66   )/$H66   )*100)</f>
        <v>-100</v>
      </c>
      <c r="S66" s="50">
        <f>IF($I66   =0,0,(($K66   -$I66   )/$I66   )*100)</f>
        <v>-53.787548180027414</v>
      </c>
      <c r="T66" s="49">
        <f>IF($E66   =0,0,($P66   /$E66   )*100)</f>
        <v>0.50825921219822112</v>
      </c>
      <c r="U66" s="51">
        <f>IF($E66   =0,0,($Q66   /$E66   )*100)</f>
        <v>44.657871664548921</v>
      </c>
      <c r="V66" s="94"/>
      <c r="W66" s="95"/>
    </row>
    <row r="67" spans="1:23" ht="12.95" customHeight="1" x14ac:dyDescent="0.2">
      <c r="A67" s="57" t="s">
        <v>39</v>
      </c>
      <c r="B67" s="102">
        <f>B66</f>
        <v>15740000</v>
      </c>
      <c r="C67" s="102">
        <f>C66</f>
        <v>0</v>
      </c>
      <c r="D67" s="102"/>
      <c r="E67" s="102">
        <f>$B67   +$C67   +$D67</f>
        <v>15740000</v>
      </c>
      <c r="F67" s="103">
        <f t="shared" ref="F67:O67" si="37">F66</f>
        <v>12437000</v>
      </c>
      <c r="G67" s="104">
        <f t="shared" si="37"/>
        <v>8326000</v>
      </c>
      <c r="H67" s="103">
        <f t="shared" si="37"/>
        <v>80000</v>
      </c>
      <c r="I67" s="104">
        <f t="shared" si="37"/>
        <v>4807490</v>
      </c>
      <c r="J67" s="103">
        <f t="shared" si="37"/>
        <v>0</v>
      </c>
      <c r="K67" s="104">
        <f t="shared" si="37"/>
        <v>2221659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80000</v>
      </c>
      <c r="Q67" s="104">
        <f>$I67   +$K67   +$M67   +$O67</f>
        <v>7029149</v>
      </c>
      <c r="R67" s="58">
        <f>IF($H67   =0,0,(($J67   -$H67   )/$H67   )*100)</f>
        <v>-100</v>
      </c>
      <c r="S67" s="59">
        <f>IF($I67   =0,0,(($K67   -$I67   )/$I67   )*100)</f>
        <v>-53.787548180027414</v>
      </c>
      <c r="T67" s="58">
        <f>IF($E67   =0,0,($P67   /$E67   )*100)</f>
        <v>0.50825921219822112</v>
      </c>
      <c r="U67" s="60">
        <f>IF($E67   =0,0,($Q67   /$E67   )*100)</f>
        <v>44.657871664548921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15740000</v>
      </c>
      <c r="C68" s="105">
        <f>C66</f>
        <v>0</v>
      </c>
      <c r="D68" s="105"/>
      <c r="E68" s="105">
        <f>$B68   +$C68   +$D68</f>
        <v>15740000</v>
      </c>
      <c r="F68" s="106">
        <f t="shared" ref="F68:O68" si="38">F66</f>
        <v>12437000</v>
      </c>
      <c r="G68" s="107">
        <f t="shared" si="38"/>
        <v>8326000</v>
      </c>
      <c r="H68" s="106">
        <f t="shared" si="38"/>
        <v>80000</v>
      </c>
      <c r="I68" s="107">
        <f t="shared" si="38"/>
        <v>4807490</v>
      </c>
      <c r="J68" s="106">
        <f t="shared" si="38"/>
        <v>0</v>
      </c>
      <c r="K68" s="107">
        <f t="shared" si="38"/>
        <v>2221659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80000</v>
      </c>
      <c r="Q68" s="107">
        <f>$I68   +$K68   +$M68   +$O68</f>
        <v>7029149</v>
      </c>
      <c r="R68" s="62">
        <f>IF($H68   =0,0,(($J68   -$H68   )/$H68   )*100)</f>
        <v>-100</v>
      </c>
      <c r="S68" s="63">
        <f>IF($I68   =0,0,(($K68   -$I68   )/$I68   )*100)</f>
        <v>-53.787548180027414</v>
      </c>
      <c r="T68" s="62">
        <f>IF($E68   =0,0,($P68   /$E68   )*100)</f>
        <v>0.50825921219822112</v>
      </c>
      <c r="U68" s="66">
        <f>IF($E68   =0,0,($Q68   /$E68   )*100)</f>
        <v>44.657871664548921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28710000</v>
      </c>
      <c r="C69" s="105">
        <f>SUM(C9:C14,C17:C22,C25:C28,C31,C34:C38,C41:C51,C54:C57,C60:C62,C66)</f>
        <v>0</v>
      </c>
      <c r="D69" s="105"/>
      <c r="E69" s="105">
        <f>$B69   +$C69   +$D69</f>
        <v>28710000</v>
      </c>
      <c r="F69" s="106">
        <f t="shared" ref="F69:O69" si="39">SUM(F9:F14,F17:F22,F25:F28,F31,F34:F38,F41:F51,F54:F57,F60:F62,F66)</f>
        <v>24303000</v>
      </c>
      <c r="G69" s="107">
        <f t="shared" si="39"/>
        <v>12921000</v>
      </c>
      <c r="H69" s="106">
        <f t="shared" si="39"/>
        <v>282000</v>
      </c>
      <c r="I69" s="107">
        <f t="shared" si="39"/>
        <v>5154814</v>
      </c>
      <c r="J69" s="106">
        <f t="shared" si="39"/>
        <v>0</v>
      </c>
      <c r="K69" s="107">
        <f t="shared" si="39"/>
        <v>3473943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282000</v>
      </c>
      <c r="Q69" s="107">
        <f>$I69   +$K69   +$M69   +$O69</f>
        <v>8628757</v>
      </c>
      <c r="R69" s="62">
        <f>IF($H69   =0,0,(($J69   -$H69   )/$H69   )*100)</f>
        <v>-100</v>
      </c>
      <c r="S69" s="63">
        <f>IF($I69   =0,0,(($K69   -$I69   )/$I69   )*100)</f>
        <v>-32.607791474144364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1.2215724496426252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37.378197964045917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126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2345000</v>
      </c>
      <c r="C10" s="93"/>
      <c r="D10" s="93"/>
      <c r="E10" s="93">
        <f t="shared" ref="E10:E15" si="0">$B10   +$C10   +$D10</f>
        <v>2345000</v>
      </c>
      <c r="F10" s="94">
        <v>2345000</v>
      </c>
      <c r="G10" s="95">
        <v>2345000</v>
      </c>
      <c r="H10" s="94">
        <v>945000</v>
      </c>
      <c r="I10" s="95">
        <v>944764</v>
      </c>
      <c r="J10" s="94"/>
      <c r="K10" s="95">
        <v>150191</v>
      </c>
      <c r="L10" s="94"/>
      <c r="M10" s="95"/>
      <c r="N10" s="94"/>
      <c r="O10" s="95"/>
      <c r="P10" s="94">
        <f t="shared" ref="P10:P15" si="1">$H10   +$J10   +$L10   +$N10</f>
        <v>945000</v>
      </c>
      <c r="Q10" s="95">
        <f t="shared" ref="Q10:Q15" si="2">$I10   +$K10   +$M10   +$O10</f>
        <v>1094955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-84.10280239297856</v>
      </c>
      <c r="T10" s="49">
        <f t="shared" ref="T10:T14" si="5">IF($E10   =0,0,($P10   /$E10   )*100)</f>
        <v>40.298507462686565</v>
      </c>
      <c r="U10" s="51">
        <f t="shared" ref="U10:U14" si="6">IF($E10   =0,0,($Q10   /$E10   )*100)</f>
        <v>46.693176972281449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2345000</v>
      </c>
      <c r="C15" s="96">
        <f>SUM(C9:C14)</f>
        <v>0</v>
      </c>
      <c r="D15" s="96"/>
      <c r="E15" s="96">
        <f t="shared" si="0"/>
        <v>2345000</v>
      </c>
      <c r="F15" s="97">
        <f t="shared" ref="F15:O15" si="7">SUM(F9:F14)</f>
        <v>2345000</v>
      </c>
      <c r="G15" s="98">
        <f t="shared" si="7"/>
        <v>2345000</v>
      </c>
      <c r="H15" s="97">
        <f t="shared" si="7"/>
        <v>945000</v>
      </c>
      <c r="I15" s="98">
        <f t="shared" si="7"/>
        <v>944764</v>
      </c>
      <c r="J15" s="97">
        <f t="shared" si="7"/>
        <v>0</v>
      </c>
      <c r="K15" s="98">
        <f t="shared" si="7"/>
        <v>150191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945000</v>
      </c>
      <c r="Q15" s="98">
        <f t="shared" si="2"/>
        <v>1094955</v>
      </c>
      <c r="R15" s="53">
        <f t="shared" si="3"/>
        <v>-100</v>
      </c>
      <c r="S15" s="54">
        <f t="shared" si="4"/>
        <v>-84.10280239297856</v>
      </c>
      <c r="T15" s="53">
        <f>IF(SUM($E9:$E13) =0,0,(P15   /SUM($E9:$E13) )*100)</f>
        <v>40.298507462686565</v>
      </c>
      <c r="U15" s="55">
        <f>IF(SUM($E9:$E13) =0,0,(Q15   /SUM($E9:$E13) )*100)</f>
        <v>46.693176972281449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>
        <v>787000</v>
      </c>
      <c r="C18" s="93"/>
      <c r="D18" s="93"/>
      <c r="E18" s="93">
        <f t="shared" si="8"/>
        <v>787000</v>
      </c>
      <c r="F18" s="94">
        <v>787000</v>
      </c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787000</v>
      </c>
      <c r="C23" s="96">
        <f>SUM(C17:C22)</f>
        <v>0</v>
      </c>
      <c r="D23" s="96"/>
      <c r="E23" s="96">
        <f t="shared" si="8"/>
        <v>787000</v>
      </c>
      <c r="F23" s="97">
        <f t="shared" ref="F23:O23" si="15">SUM(F17:F22)</f>
        <v>787000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>
        <v>24000</v>
      </c>
      <c r="I31" s="95">
        <v>15477</v>
      </c>
      <c r="J31" s="94"/>
      <c r="K31" s="95">
        <v>171427</v>
      </c>
      <c r="L31" s="94"/>
      <c r="M31" s="95"/>
      <c r="N31" s="94"/>
      <c r="O31" s="95"/>
      <c r="P31" s="94">
        <f>$H31   +$J31   +$L31   +$N31</f>
        <v>24000</v>
      </c>
      <c r="Q31" s="95">
        <f>$I31   +$K31   +$M31   +$O31</f>
        <v>186904</v>
      </c>
      <c r="R31" s="49">
        <f>IF($H31   =0,0,(($J31   -$H31   )/$H31   )*100)</f>
        <v>-100</v>
      </c>
      <c r="S31" s="50">
        <f>IF($I31   =0,0,(($K31   -$I31   )/$I31   )*100)</f>
        <v>1007.6242165794405</v>
      </c>
      <c r="T31" s="49">
        <f>IF($E31   =0,0,($P31   /$E31   )*100)</f>
        <v>2.4</v>
      </c>
      <c r="U31" s="51">
        <f>IF($E31   =0,0,($Q31   /$E31   )*100)</f>
        <v>18.6904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24000</v>
      </c>
      <c r="I32" s="98">
        <f t="shared" si="17"/>
        <v>15477</v>
      </c>
      <c r="J32" s="97">
        <f t="shared" si="17"/>
        <v>0</v>
      </c>
      <c r="K32" s="98">
        <f t="shared" si="17"/>
        <v>171427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24000</v>
      </c>
      <c r="Q32" s="98">
        <f>$I32   +$K32   +$M32   +$O32</f>
        <v>186904</v>
      </c>
      <c r="R32" s="53">
        <f>IF($H32   =0,0,(($J32   -$H32   )/$H32   )*100)</f>
        <v>-100</v>
      </c>
      <c r="S32" s="54">
        <f>IF($I32   =0,0,(($K32   -$I32   )/$I32   )*100)</f>
        <v>1007.6242165794405</v>
      </c>
      <c r="T32" s="53">
        <f>IF($E32   =0,0,($P32   /$E32   )*100)</f>
        <v>2.4</v>
      </c>
      <c r="U32" s="55">
        <f>IF($E32   =0,0,($Q32   /$E32   )*100)</f>
        <v>18.6904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/>
      <c r="C34" s="93"/>
      <c r="D34" s="93"/>
      <c r="E34" s="93">
        <f t="shared" ref="E34:E39" si="18">$B34   +$C34   +$D34</f>
        <v>0</v>
      </c>
      <c r="F34" s="94"/>
      <c r="G34" s="95"/>
      <c r="H34" s="94"/>
      <c r="I34" s="95"/>
      <c r="J34" s="94"/>
      <c r="K34" s="95"/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0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0</v>
      </c>
      <c r="U34" s="51">
        <f t="shared" ref="U34:U38" si="24">IF($E34   =0,0,($Q34   /$E34   )*100)</f>
        <v>0</v>
      </c>
      <c r="V34" s="94"/>
      <c r="W34" s="95"/>
    </row>
    <row r="35" spans="1:23" ht="12.95" customHeight="1" x14ac:dyDescent="0.2">
      <c r="A35" s="48" t="s">
        <v>56</v>
      </c>
      <c r="B35" s="93"/>
      <c r="C35" s="93"/>
      <c r="D35" s="93"/>
      <c r="E35" s="93">
        <f t="shared" si="18"/>
        <v>0</v>
      </c>
      <c r="F35" s="94"/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0</v>
      </c>
      <c r="C39" s="96">
        <f>SUM(C34:C38)</f>
        <v>0</v>
      </c>
      <c r="D39" s="96"/>
      <c r="E39" s="96">
        <f t="shared" si="18"/>
        <v>0</v>
      </c>
      <c r="F39" s="97">
        <f t="shared" ref="F39:O39" si="25">SUM(F34:F38)</f>
        <v>0</v>
      </c>
      <c r="G39" s="98">
        <f t="shared" si="25"/>
        <v>0</v>
      </c>
      <c r="H39" s="97">
        <f t="shared" si="25"/>
        <v>0</v>
      </c>
      <c r="I39" s="98">
        <f t="shared" si="25"/>
        <v>0</v>
      </c>
      <c r="J39" s="97">
        <f t="shared" si="25"/>
        <v>0</v>
      </c>
      <c r="K39" s="98">
        <f t="shared" si="25"/>
        <v>0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0</v>
      </c>
      <c r="R39" s="53">
        <f t="shared" si="21"/>
        <v>0</v>
      </c>
      <c r="S39" s="54">
        <f t="shared" si="22"/>
        <v>0</v>
      </c>
      <c r="T39" s="53">
        <f>IF((+$E34+$E37) =0,0,(P39   /(+$E34+$E37) )*100)</f>
        <v>0</v>
      </c>
      <c r="U39" s="55">
        <f>IF((+$E34+$E37) =0,0,(Q39   /(+$E34+$E37) )*100)</f>
        <v>0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>
        <v>740059</v>
      </c>
      <c r="L47" s="94"/>
      <c r="M47" s="95"/>
      <c r="N47" s="94"/>
      <c r="O47" s="95"/>
      <c r="P47" s="94">
        <f t="shared" si="27"/>
        <v>0</v>
      </c>
      <c r="Q47" s="95">
        <f t="shared" si="28"/>
        <v>740059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4000000</v>
      </c>
      <c r="C50" s="93"/>
      <c r="D50" s="93"/>
      <c r="E50" s="93">
        <f t="shared" si="26"/>
        <v>4000000</v>
      </c>
      <c r="F50" s="94">
        <v>3200000</v>
      </c>
      <c r="G50" s="95">
        <v>2000000</v>
      </c>
      <c r="H50" s="94"/>
      <c r="I50" s="95">
        <v>350747</v>
      </c>
      <c r="J50" s="94"/>
      <c r="K50" s="95">
        <v>1674396</v>
      </c>
      <c r="L50" s="94"/>
      <c r="M50" s="95"/>
      <c r="N50" s="94"/>
      <c r="O50" s="95"/>
      <c r="P50" s="94">
        <f t="shared" si="27"/>
        <v>0</v>
      </c>
      <c r="Q50" s="95">
        <f t="shared" si="28"/>
        <v>2025143</v>
      </c>
      <c r="R50" s="49">
        <f t="shared" si="29"/>
        <v>0</v>
      </c>
      <c r="S50" s="50">
        <f t="shared" si="30"/>
        <v>377.37999184597447</v>
      </c>
      <c r="T50" s="49">
        <f t="shared" si="31"/>
        <v>0</v>
      </c>
      <c r="U50" s="51">
        <f t="shared" si="32"/>
        <v>50.628574999999998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4000000</v>
      </c>
      <c r="C52" s="96">
        <f>SUM(C41:C51)</f>
        <v>0</v>
      </c>
      <c r="D52" s="96"/>
      <c r="E52" s="96">
        <f t="shared" si="26"/>
        <v>4000000</v>
      </c>
      <c r="F52" s="97">
        <f t="shared" ref="F52:O52" si="33">SUM(F41:F51)</f>
        <v>3200000</v>
      </c>
      <c r="G52" s="98">
        <f t="shared" si="33"/>
        <v>2000000</v>
      </c>
      <c r="H52" s="97">
        <f t="shared" si="33"/>
        <v>0</v>
      </c>
      <c r="I52" s="98">
        <f t="shared" si="33"/>
        <v>350747</v>
      </c>
      <c r="J52" s="97">
        <f t="shared" si="33"/>
        <v>0</v>
      </c>
      <c r="K52" s="98">
        <f t="shared" si="33"/>
        <v>2414455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2765202</v>
      </c>
      <c r="R52" s="53">
        <f t="shared" si="29"/>
        <v>0</v>
      </c>
      <c r="S52" s="54">
        <f t="shared" si="30"/>
        <v>588.37509657958583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69.130049999999997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8132000</v>
      </c>
      <c r="C64" s="105">
        <f>SUM(C9:C14,C17:C22,C25:C28,C31,C34:C38,C41:C51,C54:C57,C60:C62)</f>
        <v>0</v>
      </c>
      <c r="D64" s="105"/>
      <c r="E64" s="105">
        <f>$B64   +$C64   +$D64</f>
        <v>8132000</v>
      </c>
      <c r="F64" s="106">
        <f t="shared" ref="F64:O64" si="36">SUM(F9:F14,F17:F22,F25:F28,F31,F34:F38,F41:F51,F54:F57,F60:F62)</f>
        <v>7032000</v>
      </c>
      <c r="G64" s="107">
        <f t="shared" si="36"/>
        <v>4595000</v>
      </c>
      <c r="H64" s="106">
        <f t="shared" si="36"/>
        <v>969000</v>
      </c>
      <c r="I64" s="107">
        <f t="shared" si="36"/>
        <v>1310988</v>
      </c>
      <c r="J64" s="106">
        <f t="shared" si="36"/>
        <v>0</v>
      </c>
      <c r="K64" s="107">
        <f t="shared" si="36"/>
        <v>2736073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969000</v>
      </c>
      <c r="Q64" s="107">
        <f>$I64   +$K64   +$M64   +$O64</f>
        <v>4047061</v>
      </c>
      <c r="R64" s="62">
        <f>IF($H64   =0,0,(($J64   -$H64   )/$H64   )*100)</f>
        <v>-100</v>
      </c>
      <c r="S64" s="63">
        <f>IF($I64   =0,0,(($K64   -$I64   )/$I64   )*100)</f>
        <v>108.70313076855014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13.192648059904696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55.099537100068076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8099000</v>
      </c>
      <c r="C66" s="93"/>
      <c r="D66" s="93"/>
      <c r="E66" s="93">
        <f>$B66   +$C66   +$D66</f>
        <v>8099000</v>
      </c>
      <c r="F66" s="94">
        <v>8099000</v>
      </c>
      <c r="G66" s="95">
        <v>5000000</v>
      </c>
      <c r="H66" s="94">
        <v>1976000</v>
      </c>
      <c r="I66" s="95">
        <v>2100811</v>
      </c>
      <c r="J66" s="94"/>
      <c r="K66" s="95">
        <v>5901208</v>
      </c>
      <c r="L66" s="94"/>
      <c r="M66" s="95"/>
      <c r="N66" s="94"/>
      <c r="O66" s="95"/>
      <c r="P66" s="94">
        <f>$H66   +$J66   +$L66   +$N66</f>
        <v>1976000</v>
      </c>
      <c r="Q66" s="95">
        <f>$I66   +$K66   +$M66   +$O66</f>
        <v>8002019</v>
      </c>
      <c r="R66" s="49">
        <f>IF($H66   =0,0,(($J66   -$H66   )/$H66   )*100)</f>
        <v>-100</v>
      </c>
      <c r="S66" s="50">
        <f>IF($I66   =0,0,(($K66   -$I66   )/$I66   )*100)</f>
        <v>180.90142330747508</v>
      </c>
      <c r="T66" s="49">
        <f>IF($E66   =0,0,($P66   /$E66   )*100)</f>
        <v>24.398073836276083</v>
      </c>
      <c r="U66" s="51">
        <f>IF($E66   =0,0,($Q66   /$E66   )*100)</f>
        <v>98.802555871095194</v>
      </c>
      <c r="V66" s="94"/>
      <c r="W66" s="95"/>
    </row>
    <row r="67" spans="1:23" ht="12.95" customHeight="1" x14ac:dyDescent="0.2">
      <c r="A67" s="57" t="s">
        <v>39</v>
      </c>
      <c r="B67" s="102">
        <f>B66</f>
        <v>8099000</v>
      </c>
      <c r="C67" s="102">
        <f>C66</f>
        <v>0</v>
      </c>
      <c r="D67" s="102"/>
      <c r="E67" s="102">
        <f>$B67   +$C67   +$D67</f>
        <v>8099000</v>
      </c>
      <c r="F67" s="103">
        <f t="shared" ref="F67:O67" si="37">F66</f>
        <v>8099000</v>
      </c>
      <c r="G67" s="104">
        <f t="shared" si="37"/>
        <v>5000000</v>
      </c>
      <c r="H67" s="103">
        <f t="shared" si="37"/>
        <v>1976000</v>
      </c>
      <c r="I67" s="104">
        <f t="shared" si="37"/>
        <v>2100811</v>
      </c>
      <c r="J67" s="103">
        <f t="shared" si="37"/>
        <v>0</v>
      </c>
      <c r="K67" s="104">
        <f t="shared" si="37"/>
        <v>5901208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1976000</v>
      </c>
      <c r="Q67" s="104">
        <f>$I67   +$K67   +$M67   +$O67</f>
        <v>8002019</v>
      </c>
      <c r="R67" s="58">
        <f>IF($H67   =0,0,(($J67   -$H67   )/$H67   )*100)</f>
        <v>-100</v>
      </c>
      <c r="S67" s="59">
        <f>IF($I67   =0,0,(($K67   -$I67   )/$I67   )*100)</f>
        <v>180.90142330747508</v>
      </c>
      <c r="T67" s="58">
        <f>IF($E67   =0,0,($P67   /$E67   )*100)</f>
        <v>24.398073836276083</v>
      </c>
      <c r="U67" s="60">
        <f>IF($E67   =0,0,($Q67   /$E67   )*100)</f>
        <v>98.802555871095194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8099000</v>
      </c>
      <c r="C68" s="105">
        <f>C66</f>
        <v>0</v>
      </c>
      <c r="D68" s="105"/>
      <c r="E68" s="105">
        <f>$B68   +$C68   +$D68</f>
        <v>8099000</v>
      </c>
      <c r="F68" s="106">
        <f t="shared" ref="F68:O68" si="38">F66</f>
        <v>8099000</v>
      </c>
      <c r="G68" s="107">
        <f t="shared" si="38"/>
        <v>5000000</v>
      </c>
      <c r="H68" s="106">
        <f t="shared" si="38"/>
        <v>1976000</v>
      </c>
      <c r="I68" s="107">
        <f t="shared" si="38"/>
        <v>2100811</v>
      </c>
      <c r="J68" s="106">
        <f t="shared" si="38"/>
        <v>0</v>
      </c>
      <c r="K68" s="107">
        <f t="shared" si="38"/>
        <v>5901208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1976000</v>
      </c>
      <c r="Q68" s="107">
        <f>$I68   +$K68   +$M68   +$O68</f>
        <v>8002019</v>
      </c>
      <c r="R68" s="62">
        <f>IF($H68   =0,0,(($J68   -$H68   )/$H68   )*100)</f>
        <v>-100</v>
      </c>
      <c r="S68" s="63">
        <f>IF($I68   =0,0,(($K68   -$I68   )/$I68   )*100)</f>
        <v>180.90142330747508</v>
      </c>
      <c r="T68" s="62">
        <f>IF($E68   =0,0,($P68   /$E68   )*100)</f>
        <v>24.398073836276083</v>
      </c>
      <c r="U68" s="66">
        <f>IF($E68   =0,0,($Q68   /$E68   )*100)</f>
        <v>98.802555871095194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16231000</v>
      </c>
      <c r="C69" s="105">
        <f>SUM(C9:C14,C17:C22,C25:C28,C31,C34:C38,C41:C51,C54:C57,C60:C62,C66)</f>
        <v>0</v>
      </c>
      <c r="D69" s="105"/>
      <c r="E69" s="105">
        <f>$B69   +$C69   +$D69</f>
        <v>16231000</v>
      </c>
      <c r="F69" s="106">
        <f t="shared" ref="F69:O69" si="39">SUM(F9:F14,F17:F22,F25:F28,F31,F34:F38,F41:F51,F54:F57,F60:F62,F66)</f>
        <v>15131000</v>
      </c>
      <c r="G69" s="107">
        <f t="shared" si="39"/>
        <v>9595000</v>
      </c>
      <c r="H69" s="106">
        <f t="shared" si="39"/>
        <v>2945000</v>
      </c>
      <c r="I69" s="107">
        <f t="shared" si="39"/>
        <v>3411799</v>
      </c>
      <c r="J69" s="106">
        <f t="shared" si="39"/>
        <v>0</v>
      </c>
      <c r="K69" s="107">
        <f t="shared" si="39"/>
        <v>8637281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2945000</v>
      </c>
      <c r="Q69" s="107">
        <f>$I69   +$K69   +$M69   +$O69</f>
        <v>12049080</v>
      </c>
      <c r="R69" s="62">
        <f>IF($H69   =0,0,(($J69   -$H69   )/$H69   )*100)</f>
        <v>-100</v>
      </c>
      <c r="S69" s="63">
        <f>IF($I69   =0,0,(($K69   -$I69   )/$I69   )*100)</f>
        <v>153.1591397969224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19.068894068894068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78.017871017871016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127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4045000</v>
      </c>
      <c r="C10" s="93"/>
      <c r="D10" s="93"/>
      <c r="E10" s="93">
        <f t="shared" ref="E10:E15" si="0">$B10   +$C10   +$D10</f>
        <v>4045000</v>
      </c>
      <c r="F10" s="94">
        <v>4045000</v>
      </c>
      <c r="G10" s="95">
        <v>4045000</v>
      </c>
      <c r="H10" s="94">
        <v>544000</v>
      </c>
      <c r="I10" s="95">
        <v>543190</v>
      </c>
      <c r="J10" s="94"/>
      <c r="K10" s="95">
        <v>1021998</v>
      </c>
      <c r="L10" s="94"/>
      <c r="M10" s="95"/>
      <c r="N10" s="94"/>
      <c r="O10" s="95"/>
      <c r="P10" s="94">
        <f t="shared" ref="P10:P15" si="1">$H10   +$J10   +$L10   +$N10</f>
        <v>544000</v>
      </c>
      <c r="Q10" s="95">
        <f t="shared" ref="Q10:Q15" si="2">$I10   +$K10   +$M10   +$O10</f>
        <v>1565188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88.147425394429206</v>
      </c>
      <c r="T10" s="49">
        <f t="shared" ref="T10:T14" si="5">IF($E10   =0,0,($P10   /$E10   )*100)</f>
        <v>13.448702101359702</v>
      </c>
      <c r="U10" s="51">
        <f t="shared" ref="U10:U14" si="6">IF($E10   =0,0,($Q10   /$E10   )*100)</f>
        <v>38.694388133498151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4045000</v>
      </c>
      <c r="C15" s="96">
        <f>SUM(C9:C14)</f>
        <v>0</v>
      </c>
      <c r="D15" s="96"/>
      <c r="E15" s="96">
        <f t="shared" si="0"/>
        <v>4045000</v>
      </c>
      <c r="F15" s="97">
        <f t="shared" ref="F15:O15" si="7">SUM(F9:F14)</f>
        <v>4045000</v>
      </c>
      <c r="G15" s="98">
        <f t="shared" si="7"/>
        <v>4045000</v>
      </c>
      <c r="H15" s="97">
        <f t="shared" si="7"/>
        <v>544000</v>
      </c>
      <c r="I15" s="98">
        <f t="shared" si="7"/>
        <v>543190</v>
      </c>
      <c r="J15" s="97">
        <f t="shared" si="7"/>
        <v>0</v>
      </c>
      <c r="K15" s="98">
        <f t="shared" si="7"/>
        <v>1021998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544000</v>
      </c>
      <c r="Q15" s="98">
        <f t="shared" si="2"/>
        <v>1565188</v>
      </c>
      <c r="R15" s="53">
        <f t="shared" si="3"/>
        <v>-100</v>
      </c>
      <c r="S15" s="54">
        <f t="shared" si="4"/>
        <v>88.147425394429206</v>
      </c>
      <c r="T15" s="53">
        <f>IF(SUM($E9:$E13) =0,0,(P15   /SUM($E9:$E13) )*100)</f>
        <v>13.448702101359702</v>
      </c>
      <c r="U15" s="55">
        <f>IF(SUM($E9:$E13) =0,0,(Q15   /SUM($E9:$E13) )*100)</f>
        <v>38.694388133498151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>
        <v>4565000</v>
      </c>
      <c r="C21" s="93"/>
      <c r="D21" s="93"/>
      <c r="E21" s="93">
        <f t="shared" si="8"/>
        <v>4565000</v>
      </c>
      <c r="F21" s="94">
        <v>3044000</v>
      </c>
      <c r="G21" s="95">
        <v>3044000</v>
      </c>
      <c r="H21" s="94">
        <v>42000</v>
      </c>
      <c r="I21" s="95">
        <v>122441</v>
      </c>
      <c r="J21" s="94"/>
      <c r="K21" s="95">
        <v>81325</v>
      </c>
      <c r="L21" s="94"/>
      <c r="M21" s="95"/>
      <c r="N21" s="94"/>
      <c r="O21" s="95"/>
      <c r="P21" s="94">
        <f t="shared" si="9"/>
        <v>42000</v>
      </c>
      <c r="Q21" s="95">
        <f t="shared" si="10"/>
        <v>203766</v>
      </c>
      <c r="R21" s="49">
        <f t="shared" si="11"/>
        <v>-100</v>
      </c>
      <c r="S21" s="50">
        <f t="shared" si="12"/>
        <v>-33.580254979949522</v>
      </c>
      <c r="T21" s="49">
        <f t="shared" si="13"/>
        <v>0.92004381161007665</v>
      </c>
      <c r="U21" s="51">
        <f t="shared" si="14"/>
        <v>4.4636582694414022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4565000</v>
      </c>
      <c r="C23" s="96">
        <f>SUM(C17:C22)</f>
        <v>0</v>
      </c>
      <c r="D23" s="96"/>
      <c r="E23" s="96">
        <f t="shared" si="8"/>
        <v>4565000</v>
      </c>
      <c r="F23" s="97">
        <f t="shared" ref="F23:O23" si="15">SUM(F17:F22)</f>
        <v>3044000</v>
      </c>
      <c r="G23" s="98">
        <f t="shared" si="15"/>
        <v>3044000</v>
      </c>
      <c r="H23" s="97">
        <f t="shared" si="15"/>
        <v>42000</v>
      </c>
      <c r="I23" s="98">
        <f t="shared" si="15"/>
        <v>122441</v>
      </c>
      <c r="J23" s="97">
        <f t="shared" si="15"/>
        <v>0</v>
      </c>
      <c r="K23" s="98">
        <f t="shared" si="15"/>
        <v>81325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42000</v>
      </c>
      <c r="Q23" s="98">
        <f t="shared" si="10"/>
        <v>203766</v>
      </c>
      <c r="R23" s="53">
        <f t="shared" si="11"/>
        <v>-100</v>
      </c>
      <c r="S23" s="54">
        <f t="shared" si="12"/>
        <v>-33.580254979949522</v>
      </c>
      <c r="T23" s="53">
        <f>IF(($E23-$E18-$E22)   =0,0,($P23   /($E23-$E18-$E22)   )*100)</f>
        <v>0.92004381161007665</v>
      </c>
      <c r="U23" s="55">
        <f>IF(($E23-$E18-$E22)   =0,0,($Q23   /($E23-$E18-$E22)   )*100)</f>
        <v>4.4636582694414022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1161000</v>
      </c>
      <c r="C31" s="93"/>
      <c r="D31" s="93"/>
      <c r="E31" s="93">
        <f>$B31   +$C31   +$D31</f>
        <v>1161000</v>
      </c>
      <c r="F31" s="94">
        <v>813000</v>
      </c>
      <c r="G31" s="95">
        <v>291000</v>
      </c>
      <c r="H31" s="94"/>
      <c r="I31" s="95"/>
      <c r="J31" s="94"/>
      <c r="K31" s="95">
        <v>75444</v>
      </c>
      <c r="L31" s="94"/>
      <c r="M31" s="95"/>
      <c r="N31" s="94"/>
      <c r="O31" s="95"/>
      <c r="P31" s="94">
        <f>$H31   +$J31   +$L31   +$N31</f>
        <v>0</v>
      </c>
      <c r="Q31" s="95">
        <f>$I31   +$K31   +$M31   +$O31</f>
        <v>75444</v>
      </c>
      <c r="R31" s="49">
        <f>IF($H31   =0,0,(($J31   -$H31   )/$H31   )*100)</f>
        <v>0</v>
      </c>
      <c r="S31" s="50">
        <f>IF($I31   =0,0,(($K31   -$I31   )/$I31   )*100)</f>
        <v>0</v>
      </c>
      <c r="T31" s="49">
        <f>IF($E31   =0,0,($P31   /$E31   )*100)</f>
        <v>0</v>
      </c>
      <c r="U31" s="51">
        <f>IF($E31   =0,0,($Q31   /$E31   )*100)</f>
        <v>6.4981912144702836</v>
      </c>
      <c r="V31" s="94"/>
      <c r="W31" s="95"/>
    </row>
    <row r="32" spans="1:23" ht="12.95" customHeight="1" x14ac:dyDescent="0.2">
      <c r="A32" s="52" t="s">
        <v>39</v>
      </c>
      <c r="B32" s="96">
        <f>B31</f>
        <v>1161000</v>
      </c>
      <c r="C32" s="96">
        <f>C31</f>
        <v>0</v>
      </c>
      <c r="D32" s="96"/>
      <c r="E32" s="96">
        <f>$B32   +$C32   +$D32</f>
        <v>1161000</v>
      </c>
      <c r="F32" s="97">
        <f t="shared" ref="F32:O32" si="17">F31</f>
        <v>813000</v>
      </c>
      <c r="G32" s="98">
        <f t="shared" si="17"/>
        <v>291000</v>
      </c>
      <c r="H32" s="97">
        <f t="shared" si="17"/>
        <v>0</v>
      </c>
      <c r="I32" s="98">
        <f t="shared" si="17"/>
        <v>0</v>
      </c>
      <c r="J32" s="97">
        <f t="shared" si="17"/>
        <v>0</v>
      </c>
      <c r="K32" s="98">
        <f t="shared" si="17"/>
        <v>75444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0</v>
      </c>
      <c r="Q32" s="98">
        <f>$I32   +$K32   +$M32   +$O32</f>
        <v>75444</v>
      </c>
      <c r="R32" s="53">
        <f>IF($H32   =0,0,(($J32   -$H32   )/$H32   )*100)</f>
        <v>0</v>
      </c>
      <c r="S32" s="54">
        <f>IF($I32   =0,0,(($K32   -$I32   )/$I32   )*100)</f>
        <v>0</v>
      </c>
      <c r="T32" s="53">
        <f>IF($E32   =0,0,($P32   /$E32   )*100)</f>
        <v>0</v>
      </c>
      <c r="U32" s="55">
        <f>IF($E32   =0,0,($Q32   /$E32   )*100)</f>
        <v>6.4981912144702836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>
        <v>17000000</v>
      </c>
      <c r="C34" s="93"/>
      <c r="D34" s="93"/>
      <c r="E34" s="93">
        <f t="shared" ref="E34:E39" si="18">$B34   +$C34   +$D34</f>
        <v>17000000</v>
      </c>
      <c r="F34" s="94">
        <v>5000000</v>
      </c>
      <c r="G34" s="95"/>
      <c r="H34" s="94"/>
      <c r="I34" s="95"/>
      <c r="J34" s="94"/>
      <c r="K34" s="95"/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0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0</v>
      </c>
      <c r="U34" s="51">
        <f t="shared" ref="U34:U38" si="24">IF($E34   =0,0,($Q34   /$E34   )*100)</f>
        <v>0</v>
      </c>
      <c r="V34" s="94"/>
      <c r="W34" s="95"/>
    </row>
    <row r="35" spans="1:23" ht="12.95" customHeight="1" x14ac:dyDescent="0.2">
      <c r="A35" s="48" t="s">
        <v>56</v>
      </c>
      <c r="B35" s="93">
        <v>1163000</v>
      </c>
      <c r="C35" s="93"/>
      <c r="D35" s="93"/>
      <c r="E35" s="93">
        <f t="shared" si="18"/>
        <v>1163000</v>
      </c>
      <c r="F35" s="94">
        <v>1047000</v>
      </c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>
        <v>5000000</v>
      </c>
      <c r="C37" s="93"/>
      <c r="D37" s="93"/>
      <c r="E37" s="93">
        <f t="shared" si="18"/>
        <v>5000000</v>
      </c>
      <c r="F37" s="94">
        <v>2000000</v>
      </c>
      <c r="G37" s="95">
        <v>500000</v>
      </c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23163000</v>
      </c>
      <c r="C39" s="96">
        <f>SUM(C34:C38)</f>
        <v>0</v>
      </c>
      <c r="D39" s="96"/>
      <c r="E39" s="96">
        <f t="shared" si="18"/>
        <v>23163000</v>
      </c>
      <c r="F39" s="97">
        <f t="shared" ref="F39:O39" si="25">SUM(F34:F38)</f>
        <v>8047000</v>
      </c>
      <c r="G39" s="98">
        <f t="shared" si="25"/>
        <v>500000</v>
      </c>
      <c r="H39" s="97">
        <f t="shared" si="25"/>
        <v>0</v>
      </c>
      <c r="I39" s="98">
        <f t="shared" si="25"/>
        <v>0</v>
      </c>
      <c r="J39" s="97">
        <f t="shared" si="25"/>
        <v>0</v>
      </c>
      <c r="K39" s="98">
        <f t="shared" si="25"/>
        <v>0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0</v>
      </c>
      <c r="R39" s="53">
        <f t="shared" si="21"/>
        <v>0</v>
      </c>
      <c r="S39" s="54">
        <f t="shared" si="22"/>
        <v>0</v>
      </c>
      <c r="T39" s="53">
        <f>IF((+$E34+$E37) =0,0,(P39   /(+$E34+$E37) )*100)</f>
        <v>0</v>
      </c>
      <c r="U39" s="55">
        <f>IF((+$E34+$E37) =0,0,(Q39   /(+$E34+$E37) )*100)</f>
        <v>0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>
        <v>34100000</v>
      </c>
      <c r="C43" s="93"/>
      <c r="D43" s="93"/>
      <c r="E43" s="93">
        <f t="shared" si="26"/>
        <v>34100000</v>
      </c>
      <c r="F43" s="94">
        <v>22850000</v>
      </c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7000000</v>
      </c>
      <c r="C50" s="93"/>
      <c r="D50" s="93"/>
      <c r="E50" s="93">
        <f t="shared" si="26"/>
        <v>7000000</v>
      </c>
      <c r="F50" s="94">
        <v>5600000</v>
      </c>
      <c r="G50" s="95">
        <v>3500000</v>
      </c>
      <c r="H50" s="94"/>
      <c r="I50" s="95"/>
      <c r="J50" s="94"/>
      <c r="K50" s="95">
        <v>156759</v>
      </c>
      <c r="L50" s="94"/>
      <c r="M50" s="95"/>
      <c r="N50" s="94"/>
      <c r="O50" s="95"/>
      <c r="P50" s="94">
        <f t="shared" si="27"/>
        <v>0</v>
      </c>
      <c r="Q50" s="95">
        <f t="shared" si="28"/>
        <v>156759</v>
      </c>
      <c r="R50" s="49">
        <f t="shared" si="29"/>
        <v>0</v>
      </c>
      <c r="S50" s="50">
        <f t="shared" si="30"/>
        <v>0</v>
      </c>
      <c r="T50" s="49">
        <f t="shared" si="31"/>
        <v>0</v>
      </c>
      <c r="U50" s="51">
        <f t="shared" si="32"/>
        <v>2.2394142857142856</v>
      </c>
      <c r="V50" s="94"/>
      <c r="W50" s="95"/>
    </row>
    <row r="51" spans="1:23" ht="12.95" customHeight="1" x14ac:dyDescent="0.2">
      <c r="A51" s="48" t="s">
        <v>71</v>
      </c>
      <c r="B51" s="93">
        <v>25000000</v>
      </c>
      <c r="C51" s="93"/>
      <c r="D51" s="93"/>
      <c r="E51" s="93">
        <f t="shared" si="26"/>
        <v>25000000</v>
      </c>
      <c r="F51" s="94">
        <v>25000000</v>
      </c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66100000</v>
      </c>
      <c r="C52" s="96">
        <f>SUM(C41:C51)</f>
        <v>0</v>
      </c>
      <c r="D52" s="96"/>
      <c r="E52" s="96">
        <f t="shared" si="26"/>
        <v>66100000</v>
      </c>
      <c r="F52" s="97">
        <f t="shared" ref="F52:O52" si="33">SUM(F41:F51)</f>
        <v>53450000</v>
      </c>
      <c r="G52" s="98">
        <f t="shared" si="33"/>
        <v>3500000</v>
      </c>
      <c r="H52" s="97">
        <f t="shared" si="33"/>
        <v>0</v>
      </c>
      <c r="I52" s="98">
        <f t="shared" si="33"/>
        <v>0</v>
      </c>
      <c r="J52" s="97">
        <f t="shared" si="33"/>
        <v>0</v>
      </c>
      <c r="K52" s="98">
        <f t="shared" si="33"/>
        <v>156759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156759</v>
      </c>
      <c r="R52" s="53">
        <f t="shared" si="29"/>
        <v>0</v>
      </c>
      <c r="S52" s="54">
        <f t="shared" si="30"/>
        <v>0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2.2394142857142856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99034000</v>
      </c>
      <c r="C64" s="105">
        <f>SUM(C9:C14,C17:C22,C25:C28,C31,C34:C38,C41:C51,C54:C57,C60:C62)</f>
        <v>0</v>
      </c>
      <c r="D64" s="105"/>
      <c r="E64" s="105">
        <f>$B64   +$C64   +$D64</f>
        <v>99034000</v>
      </c>
      <c r="F64" s="106">
        <f t="shared" ref="F64:O64" si="36">SUM(F9:F14,F17:F22,F25:F28,F31,F34:F38,F41:F51,F54:F57,F60:F62)</f>
        <v>69399000</v>
      </c>
      <c r="G64" s="107">
        <f t="shared" si="36"/>
        <v>11380000</v>
      </c>
      <c r="H64" s="106">
        <f t="shared" si="36"/>
        <v>586000</v>
      </c>
      <c r="I64" s="107">
        <f t="shared" si="36"/>
        <v>665631</v>
      </c>
      <c r="J64" s="106">
        <f t="shared" si="36"/>
        <v>0</v>
      </c>
      <c r="K64" s="107">
        <f t="shared" si="36"/>
        <v>1335526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586000</v>
      </c>
      <c r="Q64" s="107">
        <f>$I64   +$K64   +$M64   +$O64</f>
        <v>2001157</v>
      </c>
      <c r="R64" s="62">
        <f>IF($H64   =0,0,(($J64   -$H64   )/$H64   )*100)</f>
        <v>-100</v>
      </c>
      <c r="S64" s="63">
        <f>IF($I64   =0,0,(($K64   -$I64   )/$I64   )*100)</f>
        <v>100.64059516458819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1.5114389621108562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5.1614789404451775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25468000</v>
      </c>
      <c r="C66" s="93"/>
      <c r="D66" s="93"/>
      <c r="E66" s="93">
        <f>$B66   +$C66   +$D66</f>
        <v>25468000</v>
      </c>
      <c r="F66" s="94">
        <v>14476000</v>
      </c>
      <c r="G66" s="95">
        <v>5577000</v>
      </c>
      <c r="H66" s="94">
        <v>1497000</v>
      </c>
      <c r="I66" s="95">
        <v>1496665</v>
      </c>
      <c r="J66" s="94"/>
      <c r="K66" s="95">
        <v>1173075</v>
      </c>
      <c r="L66" s="94"/>
      <c r="M66" s="95"/>
      <c r="N66" s="94"/>
      <c r="O66" s="95"/>
      <c r="P66" s="94">
        <f>$H66   +$J66   +$L66   +$N66</f>
        <v>1497000</v>
      </c>
      <c r="Q66" s="95">
        <f>$I66   +$K66   +$M66   +$O66</f>
        <v>2669740</v>
      </c>
      <c r="R66" s="49">
        <f>IF($H66   =0,0,(($J66   -$H66   )/$H66   )*100)</f>
        <v>-100</v>
      </c>
      <c r="S66" s="50">
        <f>IF($I66   =0,0,(($K66   -$I66   )/$I66   )*100)</f>
        <v>-21.620736771421793</v>
      </c>
      <c r="T66" s="49">
        <f>IF($E66   =0,0,($P66   /$E66   )*100)</f>
        <v>5.8779645044762052</v>
      </c>
      <c r="U66" s="51">
        <f>IF($E66   =0,0,($Q66   /$E66   )*100)</f>
        <v>10.482723417622115</v>
      </c>
      <c r="V66" s="94"/>
      <c r="W66" s="95"/>
    </row>
    <row r="67" spans="1:23" ht="12.95" customHeight="1" x14ac:dyDescent="0.2">
      <c r="A67" s="57" t="s">
        <v>39</v>
      </c>
      <c r="B67" s="102">
        <f>B66</f>
        <v>25468000</v>
      </c>
      <c r="C67" s="102">
        <f>C66</f>
        <v>0</v>
      </c>
      <c r="D67" s="102"/>
      <c r="E67" s="102">
        <f>$B67   +$C67   +$D67</f>
        <v>25468000</v>
      </c>
      <c r="F67" s="103">
        <f t="shared" ref="F67:O67" si="37">F66</f>
        <v>14476000</v>
      </c>
      <c r="G67" s="104">
        <f t="shared" si="37"/>
        <v>5577000</v>
      </c>
      <c r="H67" s="103">
        <f t="shared" si="37"/>
        <v>1497000</v>
      </c>
      <c r="I67" s="104">
        <f t="shared" si="37"/>
        <v>1496665</v>
      </c>
      <c r="J67" s="103">
        <f t="shared" si="37"/>
        <v>0</v>
      </c>
      <c r="K67" s="104">
        <f t="shared" si="37"/>
        <v>1173075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1497000</v>
      </c>
      <c r="Q67" s="104">
        <f>$I67   +$K67   +$M67   +$O67</f>
        <v>2669740</v>
      </c>
      <c r="R67" s="58">
        <f>IF($H67   =0,0,(($J67   -$H67   )/$H67   )*100)</f>
        <v>-100</v>
      </c>
      <c r="S67" s="59">
        <f>IF($I67   =0,0,(($K67   -$I67   )/$I67   )*100)</f>
        <v>-21.620736771421793</v>
      </c>
      <c r="T67" s="58">
        <f>IF($E67   =0,0,($P67   /$E67   )*100)</f>
        <v>5.8779645044762052</v>
      </c>
      <c r="U67" s="60">
        <f>IF($E67   =0,0,($Q67   /$E67   )*100)</f>
        <v>10.482723417622115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25468000</v>
      </c>
      <c r="C68" s="105">
        <f>C66</f>
        <v>0</v>
      </c>
      <c r="D68" s="105"/>
      <c r="E68" s="105">
        <f>$B68   +$C68   +$D68</f>
        <v>25468000</v>
      </c>
      <c r="F68" s="106">
        <f t="shared" ref="F68:O68" si="38">F66</f>
        <v>14476000</v>
      </c>
      <c r="G68" s="107">
        <f t="shared" si="38"/>
        <v>5577000</v>
      </c>
      <c r="H68" s="106">
        <f t="shared" si="38"/>
        <v>1497000</v>
      </c>
      <c r="I68" s="107">
        <f t="shared" si="38"/>
        <v>1496665</v>
      </c>
      <c r="J68" s="106">
        <f t="shared" si="38"/>
        <v>0</v>
      </c>
      <c r="K68" s="107">
        <f t="shared" si="38"/>
        <v>1173075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1497000</v>
      </c>
      <c r="Q68" s="107">
        <f>$I68   +$K68   +$M68   +$O68</f>
        <v>2669740</v>
      </c>
      <c r="R68" s="62">
        <f>IF($H68   =0,0,(($J68   -$H68   )/$H68   )*100)</f>
        <v>-100</v>
      </c>
      <c r="S68" s="63">
        <f>IF($I68   =0,0,(($K68   -$I68   )/$I68   )*100)</f>
        <v>-21.620736771421793</v>
      </c>
      <c r="T68" s="62">
        <f>IF($E68   =0,0,($P68   /$E68   )*100)</f>
        <v>5.8779645044762052</v>
      </c>
      <c r="U68" s="66">
        <f>IF($E68   =0,0,($Q68   /$E68   )*100)</f>
        <v>10.482723417622115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124502000</v>
      </c>
      <c r="C69" s="105">
        <f>SUM(C9:C14,C17:C22,C25:C28,C31,C34:C38,C41:C51,C54:C57,C60:C62,C66)</f>
        <v>0</v>
      </c>
      <c r="D69" s="105"/>
      <c r="E69" s="105">
        <f>$B69   +$C69   +$D69</f>
        <v>124502000</v>
      </c>
      <c r="F69" s="106">
        <f t="shared" ref="F69:O69" si="39">SUM(F9:F14,F17:F22,F25:F28,F31,F34:F38,F41:F51,F54:F57,F60:F62,F66)</f>
        <v>83875000</v>
      </c>
      <c r="G69" s="107">
        <f t="shared" si="39"/>
        <v>16957000</v>
      </c>
      <c r="H69" s="106">
        <f t="shared" si="39"/>
        <v>2083000</v>
      </c>
      <c r="I69" s="107">
        <f t="shared" si="39"/>
        <v>2162296</v>
      </c>
      <c r="J69" s="106">
        <f t="shared" si="39"/>
        <v>0</v>
      </c>
      <c r="K69" s="107">
        <f t="shared" si="39"/>
        <v>2508601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2083000</v>
      </c>
      <c r="Q69" s="107">
        <f>$I69   +$K69   +$M69   +$O69</f>
        <v>4670897</v>
      </c>
      <c r="R69" s="62">
        <f>IF($H69   =0,0,(($J69   -$H69   )/$H69   )*100)</f>
        <v>-100</v>
      </c>
      <c r="S69" s="63">
        <f>IF($I69   =0,0,(($K69   -$I69   )/$I69   )*100)</f>
        <v>16.015614883438715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3.2425784959292643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7.2711234608259776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128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1250000</v>
      </c>
      <c r="C10" s="93"/>
      <c r="D10" s="93"/>
      <c r="E10" s="93">
        <f t="shared" ref="E10:E15" si="0">$B10   +$C10   +$D10</f>
        <v>1250000</v>
      </c>
      <c r="F10" s="94">
        <v>1250000</v>
      </c>
      <c r="G10" s="95">
        <v>1250000</v>
      </c>
      <c r="H10" s="94">
        <v>159000</v>
      </c>
      <c r="I10" s="95">
        <v>158223</v>
      </c>
      <c r="J10" s="94"/>
      <c r="K10" s="95">
        <v>50209</v>
      </c>
      <c r="L10" s="94"/>
      <c r="M10" s="95"/>
      <c r="N10" s="94"/>
      <c r="O10" s="95"/>
      <c r="P10" s="94">
        <f t="shared" ref="P10:P15" si="1">$H10   +$J10   +$L10   +$N10</f>
        <v>159000</v>
      </c>
      <c r="Q10" s="95">
        <f t="shared" ref="Q10:Q15" si="2">$I10   +$K10   +$M10   +$O10</f>
        <v>208432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-68.266939699032378</v>
      </c>
      <c r="T10" s="49">
        <f t="shared" ref="T10:T14" si="5">IF($E10   =0,0,($P10   /$E10   )*100)</f>
        <v>12.72</v>
      </c>
      <c r="U10" s="51">
        <f t="shared" ref="U10:U14" si="6">IF($E10   =0,0,($Q10   /$E10   )*100)</f>
        <v>16.67456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1250000</v>
      </c>
      <c r="C15" s="96">
        <f>SUM(C9:C14)</f>
        <v>0</v>
      </c>
      <c r="D15" s="96"/>
      <c r="E15" s="96">
        <f t="shared" si="0"/>
        <v>1250000</v>
      </c>
      <c r="F15" s="97">
        <f t="shared" ref="F15:O15" si="7">SUM(F9:F14)</f>
        <v>1250000</v>
      </c>
      <c r="G15" s="98">
        <f t="shared" si="7"/>
        <v>1250000</v>
      </c>
      <c r="H15" s="97">
        <f t="shared" si="7"/>
        <v>159000</v>
      </c>
      <c r="I15" s="98">
        <f t="shared" si="7"/>
        <v>158223</v>
      </c>
      <c r="J15" s="97">
        <f t="shared" si="7"/>
        <v>0</v>
      </c>
      <c r="K15" s="98">
        <f t="shared" si="7"/>
        <v>50209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159000</v>
      </c>
      <c r="Q15" s="98">
        <f t="shared" si="2"/>
        <v>208432</v>
      </c>
      <c r="R15" s="53">
        <f t="shared" si="3"/>
        <v>-100</v>
      </c>
      <c r="S15" s="54">
        <f t="shared" si="4"/>
        <v>-68.266939699032378</v>
      </c>
      <c r="T15" s="53">
        <f>IF(SUM($E9:$E13) =0,0,(P15   /SUM($E9:$E13) )*100)</f>
        <v>12.72</v>
      </c>
      <c r="U15" s="55">
        <f>IF(SUM($E9:$E13) =0,0,(Q15   /SUM($E9:$E13) )*100)</f>
        <v>16.67456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>
        <v>2860000</v>
      </c>
      <c r="C28" s="93"/>
      <c r="D28" s="93"/>
      <c r="E28" s="93">
        <f>$B28   +$C28   +$D28</f>
        <v>2860000</v>
      </c>
      <c r="F28" s="94">
        <v>2002000</v>
      </c>
      <c r="G28" s="95">
        <v>2002000</v>
      </c>
      <c r="H28" s="94">
        <v>374000</v>
      </c>
      <c r="I28" s="95"/>
      <c r="J28" s="94"/>
      <c r="K28" s="95">
        <v>290300</v>
      </c>
      <c r="L28" s="94"/>
      <c r="M28" s="95"/>
      <c r="N28" s="94"/>
      <c r="O28" s="95"/>
      <c r="P28" s="94">
        <f>$H28   +$J28   +$L28   +$N28</f>
        <v>374000</v>
      </c>
      <c r="Q28" s="95">
        <f>$I28   +$K28   +$M28   +$O28</f>
        <v>290300</v>
      </c>
      <c r="R28" s="49">
        <f>IF($H28   =0,0,(($J28   -$H28   )/$H28   )*100)</f>
        <v>-100</v>
      </c>
      <c r="S28" s="50">
        <f>IF($I28   =0,0,(($K28   -$I28   )/$I28   )*100)</f>
        <v>0</v>
      </c>
      <c r="T28" s="49">
        <f>IF($E28   =0,0,($P28   /$E28   )*100)</f>
        <v>13.076923076923078</v>
      </c>
      <c r="U28" s="51">
        <f>IF($E28   =0,0,($Q28   /$E28   )*100)</f>
        <v>10.15034965034965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2860000</v>
      </c>
      <c r="C29" s="96">
        <f>SUM(C25:C28)</f>
        <v>0</v>
      </c>
      <c r="D29" s="96"/>
      <c r="E29" s="96">
        <f>$B29   +$C29   +$D29</f>
        <v>2860000</v>
      </c>
      <c r="F29" s="97">
        <f t="shared" ref="F29:O29" si="16">SUM(F25:F28)</f>
        <v>2002000</v>
      </c>
      <c r="G29" s="98">
        <f t="shared" si="16"/>
        <v>2002000</v>
      </c>
      <c r="H29" s="97">
        <f t="shared" si="16"/>
        <v>374000</v>
      </c>
      <c r="I29" s="98">
        <f t="shared" si="16"/>
        <v>0</v>
      </c>
      <c r="J29" s="97">
        <f t="shared" si="16"/>
        <v>0</v>
      </c>
      <c r="K29" s="98">
        <f t="shared" si="16"/>
        <v>290300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374000</v>
      </c>
      <c r="Q29" s="98">
        <f>$I29   +$K29   +$M29   +$O29</f>
        <v>290300</v>
      </c>
      <c r="R29" s="53">
        <f>IF($H29   =0,0,(($J29   -$H29   )/$H29   )*100)</f>
        <v>-100</v>
      </c>
      <c r="S29" s="54">
        <f>IF($I29   =0,0,(($K29   -$I29   )/$I29   )*100)</f>
        <v>0</v>
      </c>
      <c r="T29" s="53">
        <f>IF($E29   =0,0,($P29   /$E29   )*100)</f>
        <v>13.076923076923078</v>
      </c>
      <c r="U29" s="55">
        <f>IF($E29   =0,0,($Q29   /$E29   )*100)</f>
        <v>10.15034965034965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>
        <v>172000</v>
      </c>
      <c r="I31" s="95">
        <v>526458</v>
      </c>
      <c r="J31" s="94"/>
      <c r="K31" s="95">
        <v>168348</v>
      </c>
      <c r="L31" s="94"/>
      <c r="M31" s="95"/>
      <c r="N31" s="94"/>
      <c r="O31" s="95"/>
      <c r="P31" s="94">
        <f>$H31   +$J31   +$L31   +$N31</f>
        <v>172000</v>
      </c>
      <c r="Q31" s="95">
        <f>$I31   +$K31   +$M31   +$O31</f>
        <v>694806</v>
      </c>
      <c r="R31" s="49">
        <f>IF($H31   =0,0,(($J31   -$H31   )/$H31   )*100)</f>
        <v>-100</v>
      </c>
      <c r="S31" s="50">
        <f>IF($I31   =0,0,(($K31   -$I31   )/$I31   )*100)</f>
        <v>-68.02252031501088</v>
      </c>
      <c r="T31" s="49">
        <f>IF($E31   =0,0,($P31   /$E31   )*100)</f>
        <v>17.2</v>
      </c>
      <c r="U31" s="51">
        <f>IF($E31   =0,0,($Q31   /$E31   )*100)</f>
        <v>69.48060000000001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172000</v>
      </c>
      <c r="I32" s="98">
        <f t="shared" si="17"/>
        <v>526458</v>
      </c>
      <c r="J32" s="97">
        <f t="shared" si="17"/>
        <v>0</v>
      </c>
      <c r="K32" s="98">
        <f t="shared" si="17"/>
        <v>168348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172000</v>
      </c>
      <c r="Q32" s="98">
        <f>$I32   +$K32   +$M32   +$O32</f>
        <v>694806</v>
      </c>
      <c r="R32" s="53">
        <f>IF($H32   =0,0,(($J32   -$H32   )/$H32   )*100)</f>
        <v>-100</v>
      </c>
      <c r="S32" s="54">
        <f>IF($I32   =0,0,(($K32   -$I32   )/$I32   )*100)</f>
        <v>-68.02252031501088</v>
      </c>
      <c r="T32" s="53">
        <f>IF($E32   =0,0,($P32   /$E32   )*100)</f>
        <v>17.2</v>
      </c>
      <c r="U32" s="55">
        <f>IF($E32   =0,0,($Q32   /$E32   )*100)</f>
        <v>69.48060000000001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/>
      <c r="C34" s="93"/>
      <c r="D34" s="93"/>
      <c r="E34" s="93">
        <f t="shared" ref="E34:E39" si="18">$B34   +$C34   +$D34</f>
        <v>0</v>
      </c>
      <c r="F34" s="94"/>
      <c r="G34" s="95"/>
      <c r="H34" s="94"/>
      <c r="I34" s="95"/>
      <c r="J34" s="94"/>
      <c r="K34" s="95"/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0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0</v>
      </c>
      <c r="U34" s="51">
        <f t="shared" ref="U34:U38" si="24">IF($E34   =0,0,($Q34   /$E34   )*100)</f>
        <v>0</v>
      </c>
      <c r="V34" s="94"/>
      <c r="W34" s="95"/>
    </row>
    <row r="35" spans="1:23" ht="12.95" customHeight="1" x14ac:dyDescent="0.2">
      <c r="A35" s="48" t="s">
        <v>56</v>
      </c>
      <c r="B35" s="93"/>
      <c r="C35" s="93"/>
      <c r="D35" s="93"/>
      <c r="E35" s="93">
        <f t="shared" si="18"/>
        <v>0</v>
      </c>
      <c r="F35" s="94"/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0</v>
      </c>
      <c r="C39" s="96">
        <f>SUM(C34:C38)</f>
        <v>0</v>
      </c>
      <c r="D39" s="96"/>
      <c r="E39" s="96">
        <f t="shared" si="18"/>
        <v>0</v>
      </c>
      <c r="F39" s="97">
        <f t="shared" ref="F39:O39" si="25">SUM(F34:F38)</f>
        <v>0</v>
      </c>
      <c r="G39" s="98">
        <f t="shared" si="25"/>
        <v>0</v>
      </c>
      <c r="H39" s="97">
        <f t="shared" si="25"/>
        <v>0</v>
      </c>
      <c r="I39" s="98">
        <f t="shared" si="25"/>
        <v>0</v>
      </c>
      <c r="J39" s="97">
        <f t="shared" si="25"/>
        <v>0</v>
      </c>
      <c r="K39" s="98">
        <f t="shared" si="25"/>
        <v>0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0</v>
      </c>
      <c r="R39" s="53">
        <f t="shared" si="21"/>
        <v>0</v>
      </c>
      <c r="S39" s="54">
        <f t="shared" si="22"/>
        <v>0</v>
      </c>
      <c r="T39" s="53">
        <f>IF((+$E34+$E37) =0,0,(P39   /(+$E34+$E37) )*100)</f>
        <v>0</v>
      </c>
      <c r="U39" s="55">
        <f>IF((+$E34+$E37) =0,0,(Q39   /(+$E34+$E37) )*100)</f>
        <v>0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/>
      <c r="C50" s="93"/>
      <c r="D50" s="93"/>
      <c r="E50" s="93">
        <f t="shared" si="26"/>
        <v>0</v>
      </c>
      <c r="F50" s="94"/>
      <c r="G50" s="95"/>
      <c r="H50" s="94"/>
      <c r="I50" s="95"/>
      <c r="J50" s="94"/>
      <c r="K50" s="95"/>
      <c r="L50" s="94"/>
      <c r="M50" s="95"/>
      <c r="N50" s="94"/>
      <c r="O50" s="95"/>
      <c r="P50" s="94">
        <f t="shared" si="27"/>
        <v>0</v>
      </c>
      <c r="Q50" s="95">
        <f t="shared" si="28"/>
        <v>0</v>
      </c>
      <c r="R50" s="49">
        <f t="shared" si="29"/>
        <v>0</v>
      </c>
      <c r="S50" s="50">
        <f t="shared" si="30"/>
        <v>0</v>
      </c>
      <c r="T50" s="49">
        <f t="shared" si="31"/>
        <v>0</v>
      </c>
      <c r="U50" s="51">
        <f t="shared" si="32"/>
        <v>0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0</v>
      </c>
      <c r="C52" s="96">
        <f>SUM(C41:C51)</f>
        <v>0</v>
      </c>
      <c r="D52" s="96"/>
      <c r="E52" s="96">
        <f t="shared" si="26"/>
        <v>0</v>
      </c>
      <c r="F52" s="97">
        <f t="shared" ref="F52:O52" si="33">SUM(F41:F51)</f>
        <v>0</v>
      </c>
      <c r="G52" s="98">
        <f t="shared" si="33"/>
        <v>0</v>
      </c>
      <c r="H52" s="97">
        <f t="shared" si="33"/>
        <v>0</v>
      </c>
      <c r="I52" s="98">
        <f t="shared" si="33"/>
        <v>0</v>
      </c>
      <c r="J52" s="97">
        <f t="shared" si="33"/>
        <v>0</v>
      </c>
      <c r="K52" s="98">
        <f t="shared" si="33"/>
        <v>0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0</v>
      </c>
      <c r="R52" s="53">
        <f t="shared" si="29"/>
        <v>0</v>
      </c>
      <c r="S52" s="54">
        <f t="shared" si="30"/>
        <v>0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0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5110000</v>
      </c>
      <c r="C64" s="105">
        <f>SUM(C9:C14,C17:C22,C25:C28,C31,C34:C38,C41:C51,C54:C57,C60:C62)</f>
        <v>0</v>
      </c>
      <c r="D64" s="105"/>
      <c r="E64" s="105">
        <f>$B64   +$C64   +$D64</f>
        <v>5110000</v>
      </c>
      <c r="F64" s="106">
        <f t="shared" ref="F64:O64" si="36">SUM(F9:F14,F17:F22,F25:F28,F31,F34:F38,F41:F51,F54:F57,F60:F62)</f>
        <v>3952000</v>
      </c>
      <c r="G64" s="107">
        <f t="shared" si="36"/>
        <v>3502000</v>
      </c>
      <c r="H64" s="106">
        <f t="shared" si="36"/>
        <v>705000</v>
      </c>
      <c r="I64" s="107">
        <f t="shared" si="36"/>
        <v>684681</v>
      </c>
      <c r="J64" s="106">
        <f t="shared" si="36"/>
        <v>0</v>
      </c>
      <c r="K64" s="107">
        <f t="shared" si="36"/>
        <v>508857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705000</v>
      </c>
      <c r="Q64" s="107">
        <f>$I64   +$K64   +$M64   +$O64</f>
        <v>1193538</v>
      </c>
      <c r="R64" s="62">
        <f>IF($H64   =0,0,(($J64   -$H64   )/$H64   )*100)</f>
        <v>-100</v>
      </c>
      <c r="S64" s="63">
        <f>IF($I64   =0,0,(($K64   -$I64   )/$I64   )*100)</f>
        <v>-25.679696092048705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13.796477495107631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23.356908023483367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/>
      <c r="C66" s="93"/>
      <c r="D66" s="93"/>
      <c r="E66" s="93">
        <f>$B66   +$C66   +$D66</f>
        <v>0</v>
      </c>
      <c r="F66" s="94"/>
      <c r="G66" s="95"/>
      <c r="H66" s="94"/>
      <c r="I66" s="95"/>
      <c r="J66" s="94"/>
      <c r="K66" s="95"/>
      <c r="L66" s="94"/>
      <c r="M66" s="95"/>
      <c r="N66" s="94"/>
      <c r="O66" s="95"/>
      <c r="P66" s="94">
        <f>$H66   +$J66   +$L66   +$N66</f>
        <v>0</v>
      </c>
      <c r="Q66" s="95">
        <f>$I66   +$K66   +$M66   +$O66</f>
        <v>0</v>
      </c>
      <c r="R66" s="49">
        <f>IF($H66   =0,0,(($J66   -$H66   )/$H66   )*100)</f>
        <v>0</v>
      </c>
      <c r="S66" s="50">
        <f>IF($I66   =0,0,(($K66   -$I66   )/$I66   )*100)</f>
        <v>0</v>
      </c>
      <c r="T66" s="49">
        <f>IF($E66   =0,0,($P66   /$E66   )*100)</f>
        <v>0</v>
      </c>
      <c r="U66" s="51">
        <f>IF($E66   =0,0,($Q66   /$E66   )*100)</f>
        <v>0</v>
      </c>
      <c r="V66" s="94"/>
      <c r="W66" s="95"/>
    </row>
    <row r="67" spans="1:23" ht="12.95" customHeight="1" x14ac:dyDescent="0.2">
      <c r="A67" s="57" t="s">
        <v>39</v>
      </c>
      <c r="B67" s="102">
        <f>B66</f>
        <v>0</v>
      </c>
      <c r="C67" s="102">
        <f>C66</f>
        <v>0</v>
      </c>
      <c r="D67" s="102"/>
      <c r="E67" s="102">
        <f>$B67   +$C67   +$D67</f>
        <v>0</v>
      </c>
      <c r="F67" s="103">
        <f t="shared" ref="F67:O67" si="37">F66</f>
        <v>0</v>
      </c>
      <c r="G67" s="104">
        <f t="shared" si="37"/>
        <v>0</v>
      </c>
      <c r="H67" s="103">
        <f t="shared" si="37"/>
        <v>0</v>
      </c>
      <c r="I67" s="104">
        <f t="shared" si="37"/>
        <v>0</v>
      </c>
      <c r="J67" s="103">
        <f t="shared" si="37"/>
        <v>0</v>
      </c>
      <c r="K67" s="104">
        <f t="shared" si="37"/>
        <v>0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0</v>
      </c>
      <c r="Q67" s="104">
        <f>$I67   +$K67   +$M67   +$O67</f>
        <v>0</v>
      </c>
      <c r="R67" s="58">
        <f>IF($H67   =0,0,(($J67   -$H67   )/$H67   )*100)</f>
        <v>0</v>
      </c>
      <c r="S67" s="59">
        <f>IF($I67   =0,0,(($K67   -$I67   )/$I67   )*100)</f>
        <v>0</v>
      </c>
      <c r="T67" s="58">
        <f>IF($E67   =0,0,($P67   /$E67   )*100)</f>
        <v>0</v>
      </c>
      <c r="U67" s="60">
        <f>IF($E67   =0,0,($Q67   /$E67   )*100)</f>
        <v>0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0</v>
      </c>
      <c r="C68" s="105">
        <f>C66</f>
        <v>0</v>
      </c>
      <c r="D68" s="105"/>
      <c r="E68" s="105">
        <f>$B68   +$C68   +$D68</f>
        <v>0</v>
      </c>
      <c r="F68" s="106">
        <f t="shared" ref="F68:O68" si="38">F66</f>
        <v>0</v>
      </c>
      <c r="G68" s="107">
        <f t="shared" si="38"/>
        <v>0</v>
      </c>
      <c r="H68" s="106">
        <f t="shared" si="38"/>
        <v>0</v>
      </c>
      <c r="I68" s="107">
        <f t="shared" si="38"/>
        <v>0</v>
      </c>
      <c r="J68" s="106">
        <f t="shared" si="38"/>
        <v>0</v>
      </c>
      <c r="K68" s="107">
        <f t="shared" si="38"/>
        <v>0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0</v>
      </c>
      <c r="Q68" s="107">
        <f>$I68   +$K68   +$M68   +$O68</f>
        <v>0</v>
      </c>
      <c r="R68" s="62">
        <f>IF($H68   =0,0,(($J68   -$H68   )/$H68   )*100)</f>
        <v>0</v>
      </c>
      <c r="S68" s="63">
        <f>IF($I68   =0,0,(($K68   -$I68   )/$I68   )*100)</f>
        <v>0</v>
      </c>
      <c r="T68" s="62">
        <f>IF($E68   =0,0,($P68   /$E68   )*100)</f>
        <v>0</v>
      </c>
      <c r="U68" s="66">
        <f>IF($E68   =0,0,($Q68   /$E68   )*100)</f>
        <v>0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5110000</v>
      </c>
      <c r="C69" s="105">
        <f>SUM(C9:C14,C17:C22,C25:C28,C31,C34:C38,C41:C51,C54:C57,C60:C62,C66)</f>
        <v>0</v>
      </c>
      <c r="D69" s="105"/>
      <c r="E69" s="105">
        <f>$B69   +$C69   +$D69</f>
        <v>5110000</v>
      </c>
      <c r="F69" s="106">
        <f t="shared" ref="F69:O69" si="39">SUM(F9:F14,F17:F22,F25:F28,F31,F34:F38,F41:F51,F54:F57,F60:F62,F66)</f>
        <v>3952000</v>
      </c>
      <c r="G69" s="107">
        <f t="shared" si="39"/>
        <v>3502000</v>
      </c>
      <c r="H69" s="106">
        <f t="shared" si="39"/>
        <v>705000</v>
      </c>
      <c r="I69" s="107">
        <f t="shared" si="39"/>
        <v>684681</v>
      </c>
      <c r="J69" s="106">
        <f t="shared" si="39"/>
        <v>0</v>
      </c>
      <c r="K69" s="107">
        <f t="shared" si="39"/>
        <v>508857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705000</v>
      </c>
      <c r="Q69" s="107">
        <f>$I69   +$K69   +$M69   +$O69</f>
        <v>1193538</v>
      </c>
      <c r="R69" s="62">
        <f>IF($H69   =0,0,(($J69   -$H69   )/$H69   )*100)</f>
        <v>-100</v>
      </c>
      <c r="S69" s="63">
        <f>IF($I69   =0,0,(($K69   -$I69   )/$I69   )*100)</f>
        <v>-25.679696092048705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13.796477495107631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23.356908023483367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129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1700000</v>
      </c>
      <c r="C10" s="93"/>
      <c r="D10" s="93"/>
      <c r="E10" s="93">
        <f t="shared" ref="E10:E15" si="0">$B10   +$C10   +$D10</f>
        <v>1700000</v>
      </c>
      <c r="F10" s="94">
        <v>1700000</v>
      </c>
      <c r="G10" s="95">
        <v>1700000</v>
      </c>
      <c r="H10" s="94">
        <v>171000</v>
      </c>
      <c r="I10" s="95">
        <v>171668</v>
      </c>
      <c r="J10" s="94"/>
      <c r="K10" s="95">
        <v>261121</v>
      </c>
      <c r="L10" s="94"/>
      <c r="M10" s="95"/>
      <c r="N10" s="94"/>
      <c r="O10" s="95"/>
      <c r="P10" s="94">
        <f t="shared" ref="P10:P15" si="1">$H10   +$J10   +$L10   +$N10</f>
        <v>171000</v>
      </c>
      <c r="Q10" s="95">
        <f t="shared" ref="Q10:Q15" si="2">$I10   +$K10   +$M10   +$O10</f>
        <v>432789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52.108138965910946</v>
      </c>
      <c r="T10" s="49">
        <f t="shared" ref="T10:T14" si="5">IF($E10   =0,0,($P10   /$E10   )*100)</f>
        <v>10.058823529411764</v>
      </c>
      <c r="U10" s="51">
        <f t="shared" ref="U10:U14" si="6">IF($E10   =0,0,($Q10   /$E10   )*100)</f>
        <v>25.458176470588235</v>
      </c>
      <c r="V10" s="94"/>
      <c r="W10" s="95"/>
    </row>
    <row r="11" spans="1:23" ht="12.95" customHeight="1" x14ac:dyDescent="0.2">
      <c r="A11" s="48" t="s">
        <v>35</v>
      </c>
      <c r="B11" s="93">
        <v>4633000</v>
      </c>
      <c r="C11" s="93"/>
      <c r="D11" s="93"/>
      <c r="E11" s="93">
        <f t="shared" si="0"/>
        <v>4633000</v>
      </c>
      <c r="F11" s="94">
        <v>2000000</v>
      </c>
      <c r="G11" s="95">
        <v>2000000</v>
      </c>
      <c r="H11" s="94">
        <v>173000</v>
      </c>
      <c r="I11" s="95">
        <v>173845</v>
      </c>
      <c r="J11" s="94"/>
      <c r="K11" s="95">
        <v>138885</v>
      </c>
      <c r="L11" s="94"/>
      <c r="M11" s="95"/>
      <c r="N11" s="94"/>
      <c r="O11" s="95"/>
      <c r="P11" s="94">
        <f t="shared" si="1"/>
        <v>173000</v>
      </c>
      <c r="Q11" s="95">
        <f t="shared" si="2"/>
        <v>312730</v>
      </c>
      <c r="R11" s="49">
        <f t="shared" si="3"/>
        <v>-100</v>
      </c>
      <c r="S11" s="50">
        <f t="shared" si="4"/>
        <v>-20.109867985849466</v>
      </c>
      <c r="T11" s="49">
        <f t="shared" si="5"/>
        <v>3.7340815886034968</v>
      </c>
      <c r="U11" s="51">
        <f t="shared" si="6"/>
        <v>6.7500539607165981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>
        <v>27500000</v>
      </c>
      <c r="C13" s="93"/>
      <c r="D13" s="93"/>
      <c r="E13" s="93">
        <f t="shared" si="0"/>
        <v>27500000</v>
      </c>
      <c r="F13" s="94">
        <v>22300000</v>
      </c>
      <c r="G13" s="95">
        <v>16300000</v>
      </c>
      <c r="H13" s="94">
        <v>10962000</v>
      </c>
      <c r="I13" s="95">
        <v>10961764</v>
      </c>
      <c r="J13" s="94"/>
      <c r="K13" s="95">
        <v>26285856</v>
      </c>
      <c r="L13" s="94"/>
      <c r="M13" s="95"/>
      <c r="N13" s="94"/>
      <c r="O13" s="95"/>
      <c r="P13" s="94">
        <f t="shared" si="1"/>
        <v>10962000</v>
      </c>
      <c r="Q13" s="95">
        <f t="shared" si="2"/>
        <v>37247620</v>
      </c>
      <c r="R13" s="49">
        <f t="shared" si="3"/>
        <v>-100</v>
      </c>
      <c r="S13" s="50">
        <f t="shared" si="4"/>
        <v>139.79585767400212</v>
      </c>
      <c r="T13" s="49">
        <f t="shared" si="5"/>
        <v>39.86181818181818</v>
      </c>
      <c r="U13" s="51">
        <f t="shared" si="6"/>
        <v>135.44589090909091</v>
      </c>
      <c r="V13" s="94"/>
      <c r="W13" s="95"/>
    </row>
    <row r="14" spans="1:23" ht="12.95" customHeight="1" x14ac:dyDescent="0.2">
      <c r="A14" s="48" t="s">
        <v>38</v>
      </c>
      <c r="B14" s="93">
        <v>800000</v>
      </c>
      <c r="C14" s="93"/>
      <c r="D14" s="93"/>
      <c r="E14" s="93">
        <f t="shared" si="0"/>
        <v>800000</v>
      </c>
      <c r="F14" s="94">
        <v>400000</v>
      </c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34633000</v>
      </c>
      <c r="C15" s="96">
        <f>SUM(C9:C14)</f>
        <v>0</v>
      </c>
      <c r="D15" s="96"/>
      <c r="E15" s="96">
        <f t="shared" si="0"/>
        <v>34633000</v>
      </c>
      <c r="F15" s="97">
        <f t="shared" ref="F15:O15" si="7">SUM(F9:F14)</f>
        <v>26400000</v>
      </c>
      <c r="G15" s="98">
        <f t="shared" si="7"/>
        <v>20000000</v>
      </c>
      <c r="H15" s="97">
        <f t="shared" si="7"/>
        <v>11306000</v>
      </c>
      <c r="I15" s="98">
        <f t="shared" si="7"/>
        <v>11307277</v>
      </c>
      <c r="J15" s="97">
        <f t="shared" si="7"/>
        <v>0</v>
      </c>
      <c r="K15" s="98">
        <f t="shared" si="7"/>
        <v>26685862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11306000</v>
      </c>
      <c r="Q15" s="98">
        <f t="shared" si="2"/>
        <v>37993139</v>
      </c>
      <c r="R15" s="53">
        <f t="shared" si="3"/>
        <v>-100</v>
      </c>
      <c r="S15" s="54">
        <f t="shared" si="4"/>
        <v>136.00608705349663</v>
      </c>
      <c r="T15" s="53">
        <f>IF(SUM($E9:$E13) =0,0,(P15   /SUM($E9:$E13) )*100)</f>
        <v>33.417078000768477</v>
      </c>
      <c r="U15" s="55">
        <f>IF(SUM($E9:$E13) =0,0,(Q15   /SUM($E9:$E13) )*100)</f>
        <v>112.2960984837289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>
        <v>1365000</v>
      </c>
      <c r="C18" s="93"/>
      <c r="D18" s="93"/>
      <c r="E18" s="93">
        <f t="shared" si="8"/>
        <v>1365000</v>
      </c>
      <c r="F18" s="94">
        <v>1023000</v>
      </c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1365000</v>
      </c>
      <c r="C23" s="96">
        <f>SUM(C17:C22)</f>
        <v>0</v>
      </c>
      <c r="D23" s="96"/>
      <c r="E23" s="96">
        <f t="shared" si="8"/>
        <v>1365000</v>
      </c>
      <c r="F23" s="97">
        <f t="shared" ref="F23:O23" si="15">SUM(F17:F22)</f>
        <v>1023000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4762000</v>
      </c>
      <c r="C31" s="93"/>
      <c r="D31" s="93"/>
      <c r="E31" s="93">
        <f>$B31   +$C31   +$D31</f>
        <v>4762000</v>
      </c>
      <c r="F31" s="94">
        <v>3333000</v>
      </c>
      <c r="G31" s="95">
        <v>1191000</v>
      </c>
      <c r="H31" s="94">
        <v>1191000</v>
      </c>
      <c r="I31" s="95">
        <v>4016688</v>
      </c>
      <c r="J31" s="94"/>
      <c r="K31" s="95">
        <v>745312</v>
      </c>
      <c r="L31" s="94"/>
      <c r="M31" s="95"/>
      <c r="N31" s="94"/>
      <c r="O31" s="95"/>
      <c r="P31" s="94">
        <f>$H31   +$J31   +$L31   +$N31</f>
        <v>1191000</v>
      </c>
      <c r="Q31" s="95">
        <f>$I31   +$K31   +$M31   +$O31</f>
        <v>4762000</v>
      </c>
      <c r="R31" s="49">
        <f>IF($H31   =0,0,(($J31   -$H31   )/$H31   )*100)</f>
        <v>-100</v>
      </c>
      <c r="S31" s="50">
        <f>IF($I31   =0,0,(($K31   -$I31   )/$I31   )*100)</f>
        <v>-81.444613074254207</v>
      </c>
      <c r="T31" s="49">
        <f>IF($E31   =0,0,($P31   /$E31   )*100)</f>
        <v>25.010499790004197</v>
      </c>
      <c r="U31" s="51">
        <f>IF($E31   =0,0,($Q31   /$E31   )*100)</f>
        <v>100</v>
      </c>
      <c r="V31" s="94"/>
      <c r="W31" s="95"/>
    </row>
    <row r="32" spans="1:23" ht="12.95" customHeight="1" x14ac:dyDescent="0.2">
      <c r="A32" s="52" t="s">
        <v>39</v>
      </c>
      <c r="B32" s="96">
        <f>B31</f>
        <v>4762000</v>
      </c>
      <c r="C32" s="96">
        <f>C31</f>
        <v>0</v>
      </c>
      <c r="D32" s="96"/>
      <c r="E32" s="96">
        <f>$B32   +$C32   +$D32</f>
        <v>4762000</v>
      </c>
      <c r="F32" s="97">
        <f t="shared" ref="F32:O32" si="17">F31</f>
        <v>3333000</v>
      </c>
      <c r="G32" s="98">
        <f t="shared" si="17"/>
        <v>1191000</v>
      </c>
      <c r="H32" s="97">
        <f t="shared" si="17"/>
        <v>1191000</v>
      </c>
      <c r="I32" s="98">
        <f t="shared" si="17"/>
        <v>4016688</v>
      </c>
      <c r="J32" s="97">
        <f t="shared" si="17"/>
        <v>0</v>
      </c>
      <c r="K32" s="98">
        <f t="shared" si="17"/>
        <v>745312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1191000</v>
      </c>
      <c r="Q32" s="98">
        <f>$I32   +$K32   +$M32   +$O32</f>
        <v>4762000</v>
      </c>
      <c r="R32" s="53">
        <f>IF($H32   =0,0,(($J32   -$H32   )/$H32   )*100)</f>
        <v>-100</v>
      </c>
      <c r="S32" s="54">
        <f>IF($I32   =0,0,(($K32   -$I32   )/$I32   )*100)</f>
        <v>-81.444613074254207</v>
      </c>
      <c r="T32" s="53">
        <f>IF($E32   =0,0,($P32   /$E32   )*100)</f>
        <v>25.010499790004197</v>
      </c>
      <c r="U32" s="55">
        <f>IF($E32   =0,0,($Q32   /$E32   )*100)</f>
        <v>100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>
        <v>31000000</v>
      </c>
      <c r="C34" s="93"/>
      <c r="D34" s="93"/>
      <c r="E34" s="93">
        <f t="shared" ref="E34:E39" si="18">$B34   +$C34   +$D34</f>
        <v>31000000</v>
      </c>
      <c r="F34" s="94">
        <v>16000000</v>
      </c>
      <c r="G34" s="95">
        <v>6000000</v>
      </c>
      <c r="H34" s="94"/>
      <c r="I34" s="95"/>
      <c r="J34" s="94"/>
      <c r="K34" s="95"/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0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0</v>
      </c>
      <c r="U34" s="51">
        <f t="shared" ref="U34:U38" si="24">IF($E34   =0,0,($Q34   /$E34   )*100)</f>
        <v>0</v>
      </c>
      <c r="V34" s="94"/>
      <c r="W34" s="95"/>
    </row>
    <row r="35" spans="1:23" ht="12.95" customHeight="1" x14ac:dyDescent="0.2">
      <c r="A35" s="48" t="s">
        <v>56</v>
      </c>
      <c r="B35" s="93"/>
      <c r="C35" s="93"/>
      <c r="D35" s="93"/>
      <c r="E35" s="93">
        <f t="shared" si="18"/>
        <v>0</v>
      </c>
      <c r="F35" s="94"/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31000000</v>
      </c>
      <c r="C39" s="96">
        <f>SUM(C34:C38)</f>
        <v>0</v>
      </c>
      <c r="D39" s="96"/>
      <c r="E39" s="96">
        <f t="shared" si="18"/>
        <v>31000000</v>
      </c>
      <c r="F39" s="97">
        <f t="shared" ref="F39:O39" si="25">SUM(F34:F38)</f>
        <v>16000000</v>
      </c>
      <c r="G39" s="98">
        <f t="shared" si="25"/>
        <v>6000000</v>
      </c>
      <c r="H39" s="97">
        <f t="shared" si="25"/>
        <v>0</v>
      </c>
      <c r="I39" s="98">
        <f t="shared" si="25"/>
        <v>0</v>
      </c>
      <c r="J39" s="97">
        <f t="shared" si="25"/>
        <v>0</v>
      </c>
      <c r="K39" s="98">
        <f t="shared" si="25"/>
        <v>0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0</v>
      </c>
      <c r="R39" s="53">
        <f t="shared" si="21"/>
        <v>0</v>
      </c>
      <c r="S39" s="54">
        <f t="shared" si="22"/>
        <v>0</v>
      </c>
      <c r="T39" s="53">
        <f>IF((+$E34+$E37) =0,0,(P39   /(+$E34+$E37) )*100)</f>
        <v>0</v>
      </c>
      <c r="U39" s="55">
        <f>IF((+$E34+$E37) =0,0,(Q39   /(+$E34+$E37) )*100)</f>
        <v>0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>
        <v>20000000</v>
      </c>
      <c r="C42" s="93"/>
      <c r="D42" s="93"/>
      <c r="E42" s="93">
        <f t="shared" si="26"/>
        <v>20000000</v>
      </c>
      <c r="F42" s="94">
        <v>16000000</v>
      </c>
      <c r="G42" s="95">
        <v>10000000</v>
      </c>
      <c r="H42" s="94">
        <v>10000000</v>
      </c>
      <c r="I42" s="95">
        <v>667737</v>
      </c>
      <c r="J42" s="94"/>
      <c r="K42" s="95">
        <v>4411432</v>
      </c>
      <c r="L42" s="94"/>
      <c r="M42" s="95"/>
      <c r="N42" s="94"/>
      <c r="O42" s="95"/>
      <c r="P42" s="94">
        <f t="shared" si="27"/>
        <v>10000000</v>
      </c>
      <c r="Q42" s="95">
        <f t="shared" si="28"/>
        <v>5079169</v>
      </c>
      <c r="R42" s="49">
        <f t="shared" si="29"/>
        <v>-100</v>
      </c>
      <c r="S42" s="50">
        <f t="shared" si="30"/>
        <v>560.65411981064392</v>
      </c>
      <c r="T42" s="49">
        <f t="shared" si="31"/>
        <v>50</v>
      </c>
      <c r="U42" s="51">
        <f t="shared" si="32"/>
        <v>25.395845000000001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25000000</v>
      </c>
      <c r="C50" s="93"/>
      <c r="D50" s="93"/>
      <c r="E50" s="93">
        <f t="shared" si="26"/>
        <v>25000000</v>
      </c>
      <c r="F50" s="94">
        <v>20000000</v>
      </c>
      <c r="G50" s="95">
        <v>12500000</v>
      </c>
      <c r="H50" s="94"/>
      <c r="I50" s="95"/>
      <c r="J50" s="94"/>
      <c r="K50" s="95">
        <v>2815134</v>
      </c>
      <c r="L50" s="94"/>
      <c r="M50" s="95"/>
      <c r="N50" s="94"/>
      <c r="O50" s="95"/>
      <c r="P50" s="94">
        <f t="shared" si="27"/>
        <v>0</v>
      </c>
      <c r="Q50" s="95">
        <f t="shared" si="28"/>
        <v>2815134</v>
      </c>
      <c r="R50" s="49">
        <f t="shared" si="29"/>
        <v>0</v>
      </c>
      <c r="S50" s="50">
        <f t="shared" si="30"/>
        <v>0</v>
      </c>
      <c r="T50" s="49">
        <f t="shared" si="31"/>
        <v>0</v>
      </c>
      <c r="U50" s="51">
        <f t="shared" si="32"/>
        <v>11.260536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45000000</v>
      </c>
      <c r="C52" s="96">
        <f>SUM(C41:C51)</f>
        <v>0</v>
      </c>
      <c r="D52" s="96"/>
      <c r="E52" s="96">
        <f t="shared" si="26"/>
        <v>45000000</v>
      </c>
      <c r="F52" s="97">
        <f t="shared" ref="F52:O52" si="33">SUM(F41:F51)</f>
        <v>36000000</v>
      </c>
      <c r="G52" s="98">
        <f t="shared" si="33"/>
        <v>22500000</v>
      </c>
      <c r="H52" s="97">
        <f t="shared" si="33"/>
        <v>10000000</v>
      </c>
      <c r="I52" s="98">
        <f t="shared" si="33"/>
        <v>667737</v>
      </c>
      <c r="J52" s="97">
        <f t="shared" si="33"/>
        <v>0</v>
      </c>
      <c r="K52" s="98">
        <f t="shared" si="33"/>
        <v>7226566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10000000</v>
      </c>
      <c r="Q52" s="98">
        <f t="shared" si="28"/>
        <v>7894303</v>
      </c>
      <c r="R52" s="53">
        <f t="shared" si="29"/>
        <v>-100</v>
      </c>
      <c r="S52" s="54">
        <f t="shared" si="30"/>
        <v>982.24735187656211</v>
      </c>
      <c r="T52" s="53">
        <f>IF((+$E42+$E44+$E46+$E47+$E50) =0,0,(P52   /(+$E42+$E44+$E46+$E47+$E50) )*100)</f>
        <v>22.222222222222221</v>
      </c>
      <c r="U52" s="55">
        <f>IF((+$E42+$E44+$E46+$E47+$E50) =0,0,(Q52   /(+$E42+$E44+$E46+$E47+$E50) )*100)</f>
        <v>17.542895555555553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116760000</v>
      </c>
      <c r="C64" s="105">
        <f>SUM(C9:C14,C17:C22,C25:C28,C31,C34:C38,C41:C51,C54:C57,C60:C62)</f>
        <v>0</v>
      </c>
      <c r="D64" s="105"/>
      <c r="E64" s="105">
        <f>$B64   +$C64   +$D64</f>
        <v>116760000</v>
      </c>
      <c r="F64" s="106">
        <f t="shared" ref="F64:O64" si="36">SUM(F9:F14,F17:F22,F25:F28,F31,F34:F38,F41:F51,F54:F57,F60:F62)</f>
        <v>82756000</v>
      </c>
      <c r="G64" s="107">
        <f t="shared" si="36"/>
        <v>49691000</v>
      </c>
      <c r="H64" s="106">
        <f t="shared" si="36"/>
        <v>22497000</v>
      </c>
      <c r="I64" s="107">
        <f t="shared" si="36"/>
        <v>15991702</v>
      </c>
      <c r="J64" s="106">
        <f t="shared" si="36"/>
        <v>0</v>
      </c>
      <c r="K64" s="107">
        <f t="shared" si="36"/>
        <v>34657740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22497000</v>
      </c>
      <c r="Q64" s="107">
        <f>$I64   +$K64   +$M64   +$O64</f>
        <v>50649442</v>
      </c>
      <c r="R64" s="62">
        <f>IF($H64   =0,0,(($J64   -$H64   )/$H64   )*100)</f>
        <v>-100</v>
      </c>
      <c r="S64" s="63">
        <f>IF($I64   =0,0,(($K64   -$I64   )/$I64   )*100)</f>
        <v>116.72327310751538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19.631746585802173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44.198649155722322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57503000</v>
      </c>
      <c r="C66" s="93"/>
      <c r="D66" s="93"/>
      <c r="E66" s="93">
        <f>$B66   +$C66   +$D66</f>
        <v>57503000</v>
      </c>
      <c r="F66" s="94">
        <v>29477000</v>
      </c>
      <c r="G66" s="95">
        <v>12553000</v>
      </c>
      <c r="H66" s="94">
        <v>3417000</v>
      </c>
      <c r="I66" s="95">
        <v>3417538</v>
      </c>
      <c r="J66" s="94"/>
      <c r="K66" s="95">
        <v>4877256</v>
      </c>
      <c r="L66" s="94"/>
      <c r="M66" s="95"/>
      <c r="N66" s="94"/>
      <c r="O66" s="95"/>
      <c r="P66" s="94">
        <f>$H66   +$J66   +$L66   +$N66</f>
        <v>3417000</v>
      </c>
      <c r="Q66" s="95">
        <f>$I66   +$K66   +$M66   +$O66</f>
        <v>8294794</v>
      </c>
      <c r="R66" s="49">
        <f>IF($H66   =0,0,(($J66   -$H66   )/$H66   )*100)</f>
        <v>-100</v>
      </c>
      <c r="S66" s="50">
        <f>IF($I66   =0,0,(($K66   -$I66   )/$I66   )*100)</f>
        <v>42.712560913733803</v>
      </c>
      <c r="T66" s="49">
        <f>IF($E66   =0,0,($P66   /$E66   )*100)</f>
        <v>5.9422986626784695</v>
      </c>
      <c r="U66" s="51">
        <f>IF($E66   =0,0,($Q66   /$E66   )*100)</f>
        <v>14.424976088204094</v>
      </c>
      <c r="V66" s="94"/>
      <c r="W66" s="95"/>
    </row>
    <row r="67" spans="1:23" ht="12.95" customHeight="1" x14ac:dyDescent="0.2">
      <c r="A67" s="57" t="s">
        <v>39</v>
      </c>
      <c r="B67" s="102">
        <f>B66</f>
        <v>57503000</v>
      </c>
      <c r="C67" s="102">
        <f>C66</f>
        <v>0</v>
      </c>
      <c r="D67" s="102"/>
      <c r="E67" s="102">
        <f>$B67   +$C67   +$D67</f>
        <v>57503000</v>
      </c>
      <c r="F67" s="103">
        <f t="shared" ref="F67:O67" si="37">F66</f>
        <v>29477000</v>
      </c>
      <c r="G67" s="104">
        <f t="shared" si="37"/>
        <v>12553000</v>
      </c>
      <c r="H67" s="103">
        <f t="shared" si="37"/>
        <v>3417000</v>
      </c>
      <c r="I67" s="104">
        <f t="shared" si="37"/>
        <v>3417538</v>
      </c>
      <c r="J67" s="103">
        <f t="shared" si="37"/>
        <v>0</v>
      </c>
      <c r="K67" s="104">
        <f t="shared" si="37"/>
        <v>4877256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3417000</v>
      </c>
      <c r="Q67" s="104">
        <f>$I67   +$K67   +$M67   +$O67</f>
        <v>8294794</v>
      </c>
      <c r="R67" s="58">
        <f>IF($H67   =0,0,(($J67   -$H67   )/$H67   )*100)</f>
        <v>-100</v>
      </c>
      <c r="S67" s="59">
        <f>IF($I67   =0,0,(($K67   -$I67   )/$I67   )*100)</f>
        <v>42.712560913733803</v>
      </c>
      <c r="T67" s="58">
        <f>IF($E67   =0,0,($P67   /$E67   )*100)</f>
        <v>5.9422986626784695</v>
      </c>
      <c r="U67" s="60">
        <f>IF($E67   =0,0,($Q67   /$E67   )*100)</f>
        <v>14.424976088204094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57503000</v>
      </c>
      <c r="C68" s="105">
        <f>C66</f>
        <v>0</v>
      </c>
      <c r="D68" s="105"/>
      <c r="E68" s="105">
        <f>$B68   +$C68   +$D68</f>
        <v>57503000</v>
      </c>
      <c r="F68" s="106">
        <f t="shared" ref="F68:O68" si="38">F66</f>
        <v>29477000</v>
      </c>
      <c r="G68" s="107">
        <f t="shared" si="38"/>
        <v>12553000</v>
      </c>
      <c r="H68" s="106">
        <f t="shared" si="38"/>
        <v>3417000</v>
      </c>
      <c r="I68" s="107">
        <f t="shared" si="38"/>
        <v>3417538</v>
      </c>
      <c r="J68" s="106">
        <f t="shared" si="38"/>
        <v>0</v>
      </c>
      <c r="K68" s="107">
        <f t="shared" si="38"/>
        <v>4877256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3417000</v>
      </c>
      <c r="Q68" s="107">
        <f>$I68   +$K68   +$M68   +$O68</f>
        <v>8294794</v>
      </c>
      <c r="R68" s="62">
        <f>IF($H68   =0,0,(($J68   -$H68   )/$H68   )*100)</f>
        <v>-100</v>
      </c>
      <c r="S68" s="63">
        <f>IF($I68   =0,0,(($K68   -$I68   )/$I68   )*100)</f>
        <v>42.712560913733803</v>
      </c>
      <c r="T68" s="62">
        <f>IF($E68   =0,0,($P68   /$E68   )*100)</f>
        <v>5.9422986626784695</v>
      </c>
      <c r="U68" s="66">
        <f>IF($E68   =0,0,($Q68   /$E68   )*100)</f>
        <v>14.424976088204094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174263000</v>
      </c>
      <c r="C69" s="105">
        <f>SUM(C9:C14,C17:C22,C25:C28,C31,C34:C38,C41:C51,C54:C57,C60:C62,C66)</f>
        <v>0</v>
      </c>
      <c r="D69" s="105"/>
      <c r="E69" s="105">
        <f>$B69   +$C69   +$D69</f>
        <v>174263000</v>
      </c>
      <c r="F69" s="106">
        <f t="shared" ref="F69:O69" si="39">SUM(F9:F14,F17:F22,F25:F28,F31,F34:F38,F41:F51,F54:F57,F60:F62,F66)</f>
        <v>112233000</v>
      </c>
      <c r="G69" s="107">
        <f t="shared" si="39"/>
        <v>62244000</v>
      </c>
      <c r="H69" s="106">
        <f t="shared" si="39"/>
        <v>25914000</v>
      </c>
      <c r="I69" s="107">
        <f t="shared" si="39"/>
        <v>19409240</v>
      </c>
      <c r="J69" s="106">
        <f t="shared" si="39"/>
        <v>0</v>
      </c>
      <c r="K69" s="107">
        <f t="shared" si="39"/>
        <v>39534996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25914000</v>
      </c>
      <c r="Q69" s="107">
        <f>$I69   +$K69   +$M69   +$O69</f>
        <v>58944236</v>
      </c>
      <c r="R69" s="62">
        <f>IF($H69   =0,0,(($J69   -$H69   )/$H69   )*100)</f>
        <v>-100</v>
      </c>
      <c r="S69" s="63">
        <f>IF($I69   =0,0,(($K69   -$I69   )/$I69   )*100)</f>
        <v>103.69162316504924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15.057699682738903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34.250389894130087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130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2345000</v>
      </c>
      <c r="C10" s="93"/>
      <c r="D10" s="93"/>
      <c r="E10" s="93">
        <f t="shared" ref="E10:E15" si="0">$B10   +$C10   +$D10</f>
        <v>2345000</v>
      </c>
      <c r="F10" s="94">
        <v>2345000</v>
      </c>
      <c r="G10" s="95">
        <v>2345000</v>
      </c>
      <c r="H10" s="94">
        <v>20000</v>
      </c>
      <c r="I10" s="95"/>
      <c r="J10" s="94"/>
      <c r="K10" s="95"/>
      <c r="L10" s="94"/>
      <c r="M10" s="95"/>
      <c r="N10" s="94"/>
      <c r="O10" s="95"/>
      <c r="P10" s="94">
        <f t="shared" ref="P10:P15" si="1">$H10   +$J10   +$L10   +$N10</f>
        <v>20000</v>
      </c>
      <c r="Q10" s="95">
        <f t="shared" ref="Q10:Q15" si="2">$I10   +$K10   +$M10   +$O10</f>
        <v>0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0</v>
      </c>
      <c r="T10" s="49">
        <f t="shared" ref="T10:T14" si="5">IF($E10   =0,0,($P10   /$E10   )*100)</f>
        <v>0.85287846481876328</v>
      </c>
      <c r="U10" s="51">
        <f t="shared" ref="U10:U14" si="6">IF($E10   =0,0,($Q10   /$E10   )*100)</f>
        <v>0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2345000</v>
      </c>
      <c r="C15" s="96">
        <f>SUM(C9:C14)</f>
        <v>0</v>
      </c>
      <c r="D15" s="96"/>
      <c r="E15" s="96">
        <f t="shared" si="0"/>
        <v>2345000</v>
      </c>
      <c r="F15" s="97">
        <f t="shared" ref="F15:O15" si="7">SUM(F9:F14)</f>
        <v>2345000</v>
      </c>
      <c r="G15" s="98">
        <f t="shared" si="7"/>
        <v>2345000</v>
      </c>
      <c r="H15" s="97">
        <f t="shared" si="7"/>
        <v>20000</v>
      </c>
      <c r="I15" s="98">
        <f t="shared" si="7"/>
        <v>0</v>
      </c>
      <c r="J15" s="97">
        <f t="shared" si="7"/>
        <v>0</v>
      </c>
      <c r="K15" s="98">
        <f t="shared" si="7"/>
        <v>0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20000</v>
      </c>
      <c r="Q15" s="98">
        <f t="shared" si="2"/>
        <v>0</v>
      </c>
      <c r="R15" s="53">
        <f t="shared" si="3"/>
        <v>-100</v>
      </c>
      <c r="S15" s="54">
        <f t="shared" si="4"/>
        <v>0</v>
      </c>
      <c r="T15" s="53">
        <f>IF(SUM($E9:$E13) =0,0,(P15   /SUM($E9:$E13) )*100)</f>
        <v>0.85287846481876328</v>
      </c>
      <c r="U15" s="55">
        <f>IF(SUM($E9:$E13) =0,0,(Q15   /SUM($E9:$E13) )*100)</f>
        <v>0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/>
      <c r="I31" s="95"/>
      <c r="J31" s="94"/>
      <c r="K31" s="95">
        <v>186660</v>
      </c>
      <c r="L31" s="94"/>
      <c r="M31" s="95"/>
      <c r="N31" s="94"/>
      <c r="O31" s="95"/>
      <c r="P31" s="94">
        <f>$H31   +$J31   +$L31   +$N31</f>
        <v>0</v>
      </c>
      <c r="Q31" s="95">
        <f>$I31   +$K31   +$M31   +$O31</f>
        <v>186660</v>
      </c>
      <c r="R31" s="49">
        <f>IF($H31   =0,0,(($J31   -$H31   )/$H31   )*100)</f>
        <v>0</v>
      </c>
      <c r="S31" s="50">
        <f>IF($I31   =0,0,(($K31   -$I31   )/$I31   )*100)</f>
        <v>0</v>
      </c>
      <c r="T31" s="49">
        <f>IF($E31   =0,0,($P31   /$E31   )*100)</f>
        <v>0</v>
      </c>
      <c r="U31" s="51">
        <f>IF($E31   =0,0,($Q31   /$E31   )*100)</f>
        <v>18.666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0</v>
      </c>
      <c r="I32" s="98">
        <f t="shared" si="17"/>
        <v>0</v>
      </c>
      <c r="J32" s="97">
        <f t="shared" si="17"/>
        <v>0</v>
      </c>
      <c r="K32" s="98">
        <f t="shared" si="17"/>
        <v>186660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0</v>
      </c>
      <c r="Q32" s="98">
        <f>$I32   +$K32   +$M32   +$O32</f>
        <v>186660</v>
      </c>
      <c r="R32" s="53">
        <f>IF($H32   =0,0,(($J32   -$H32   )/$H32   )*100)</f>
        <v>0</v>
      </c>
      <c r="S32" s="54">
        <f>IF($I32   =0,0,(($K32   -$I32   )/$I32   )*100)</f>
        <v>0</v>
      </c>
      <c r="T32" s="53">
        <f>IF($E32   =0,0,($P32   /$E32   )*100)</f>
        <v>0</v>
      </c>
      <c r="U32" s="55">
        <f>IF($E32   =0,0,($Q32   /$E32   )*100)</f>
        <v>18.666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>
        <v>3000000</v>
      </c>
      <c r="C34" s="93"/>
      <c r="D34" s="93"/>
      <c r="E34" s="93">
        <f t="shared" ref="E34:E39" si="18">$B34   +$C34   +$D34</f>
        <v>3000000</v>
      </c>
      <c r="F34" s="94">
        <v>1000000</v>
      </c>
      <c r="G34" s="95"/>
      <c r="H34" s="94"/>
      <c r="I34" s="95"/>
      <c r="J34" s="94"/>
      <c r="K34" s="95"/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0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0</v>
      </c>
      <c r="U34" s="51">
        <f t="shared" ref="U34:U38" si="24">IF($E34   =0,0,($Q34   /$E34   )*100)</f>
        <v>0</v>
      </c>
      <c r="V34" s="94"/>
      <c r="W34" s="95"/>
    </row>
    <row r="35" spans="1:23" ht="12.95" customHeight="1" x14ac:dyDescent="0.2">
      <c r="A35" s="48" t="s">
        <v>56</v>
      </c>
      <c r="B35" s="93">
        <v>7765000</v>
      </c>
      <c r="C35" s="93"/>
      <c r="D35" s="93"/>
      <c r="E35" s="93">
        <f t="shared" si="18"/>
        <v>7765000</v>
      </c>
      <c r="F35" s="94">
        <v>6990000</v>
      </c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10765000</v>
      </c>
      <c r="C39" s="96">
        <f>SUM(C34:C38)</f>
        <v>0</v>
      </c>
      <c r="D39" s="96"/>
      <c r="E39" s="96">
        <f t="shared" si="18"/>
        <v>10765000</v>
      </c>
      <c r="F39" s="97">
        <f t="shared" ref="F39:O39" si="25">SUM(F34:F38)</f>
        <v>7990000</v>
      </c>
      <c r="G39" s="98">
        <f t="shared" si="25"/>
        <v>0</v>
      </c>
      <c r="H39" s="97">
        <f t="shared" si="25"/>
        <v>0</v>
      </c>
      <c r="I39" s="98">
        <f t="shared" si="25"/>
        <v>0</v>
      </c>
      <c r="J39" s="97">
        <f t="shared" si="25"/>
        <v>0</v>
      </c>
      <c r="K39" s="98">
        <f t="shared" si="25"/>
        <v>0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0</v>
      </c>
      <c r="R39" s="53">
        <f t="shared" si="21"/>
        <v>0</v>
      </c>
      <c r="S39" s="54">
        <f t="shared" si="22"/>
        <v>0</v>
      </c>
      <c r="T39" s="53">
        <f>IF((+$E34+$E37) =0,0,(P39   /(+$E34+$E37) )*100)</f>
        <v>0</v>
      </c>
      <c r="U39" s="55">
        <f>IF((+$E34+$E37) =0,0,(Q39   /(+$E34+$E37) )*100)</f>
        <v>0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>
        <v>14707000</v>
      </c>
      <c r="C43" s="93"/>
      <c r="D43" s="93"/>
      <c r="E43" s="93">
        <f t="shared" si="26"/>
        <v>14707000</v>
      </c>
      <c r="F43" s="94">
        <v>11692000</v>
      </c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/>
      <c r="C50" s="93"/>
      <c r="D50" s="93"/>
      <c r="E50" s="93">
        <f t="shared" si="26"/>
        <v>0</v>
      </c>
      <c r="F50" s="94"/>
      <c r="G50" s="95"/>
      <c r="H50" s="94"/>
      <c r="I50" s="95"/>
      <c r="J50" s="94"/>
      <c r="K50" s="95"/>
      <c r="L50" s="94"/>
      <c r="M50" s="95"/>
      <c r="N50" s="94"/>
      <c r="O50" s="95"/>
      <c r="P50" s="94">
        <f t="shared" si="27"/>
        <v>0</v>
      </c>
      <c r="Q50" s="95">
        <f t="shared" si="28"/>
        <v>0</v>
      </c>
      <c r="R50" s="49">
        <f t="shared" si="29"/>
        <v>0</v>
      </c>
      <c r="S50" s="50">
        <f t="shared" si="30"/>
        <v>0</v>
      </c>
      <c r="T50" s="49">
        <f t="shared" si="31"/>
        <v>0</v>
      </c>
      <c r="U50" s="51">
        <f t="shared" si="32"/>
        <v>0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14707000</v>
      </c>
      <c r="C52" s="96">
        <f>SUM(C41:C51)</f>
        <v>0</v>
      </c>
      <c r="D52" s="96"/>
      <c r="E52" s="96">
        <f t="shared" si="26"/>
        <v>14707000</v>
      </c>
      <c r="F52" s="97">
        <f t="shared" ref="F52:O52" si="33">SUM(F41:F51)</f>
        <v>11692000</v>
      </c>
      <c r="G52" s="98">
        <f t="shared" si="33"/>
        <v>0</v>
      </c>
      <c r="H52" s="97">
        <f t="shared" si="33"/>
        <v>0</v>
      </c>
      <c r="I52" s="98">
        <f t="shared" si="33"/>
        <v>0</v>
      </c>
      <c r="J52" s="97">
        <f t="shared" si="33"/>
        <v>0</v>
      </c>
      <c r="K52" s="98">
        <f t="shared" si="33"/>
        <v>0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0</v>
      </c>
      <c r="R52" s="53">
        <f t="shared" si="29"/>
        <v>0</v>
      </c>
      <c r="S52" s="54">
        <f t="shared" si="30"/>
        <v>0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0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28817000</v>
      </c>
      <c r="C64" s="105">
        <f>SUM(C9:C14,C17:C22,C25:C28,C31,C34:C38,C41:C51,C54:C57,C60:C62)</f>
        <v>0</v>
      </c>
      <c r="D64" s="105"/>
      <c r="E64" s="105">
        <f>$B64   +$C64   +$D64</f>
        <v>28817000</v>
      </c>
      <c r="F64" s="106">
        <f t="shared" ref="F64:O64" si="36">SUM(F9:F14,F17:F22,F25:F28,F31,F34:F38,F41:F51,F54:F57,F60:F62)</f>
        <v>22727000</v>
      </c>
      <c r="G64" s="107">
        <f t="shared" si="36"/>
        <v>2595000</v>
      </c>
      <c r="H64" s="106">
        <f t="shared" si="36"/>
        <v>20000</v>
      </c>
      <c r="I64" s="107">
        <f t="shared" si="36"/>
        <v>0</v>
      </c>
      <c r="J64" s="106">
        <f t="shared" si="36"/>
        <v>0</v>
      </c>
      <c r="K64" s="107">
        <f t="shared" si="36"/>
        <v>186660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20000</v>
      </c>
      <c r="Q64" s="107">
        <f>$I64   +$K64   +$M64   +$O64</f>
        <v>186660</v>
      </c>
      <c r="R64" s="62">
        <f>IF($H64   =0,0,(($J64   -$H64   )/$H64   )*100)</f>
        <v>-100</v>
      </c>
      <c r="S64" s="63">
        <f>IF($I64   =0,0,(($K64   -$I64   )/$I64   )*100)</f>
        <v>0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0.31520882584712373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2.9418439716312057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19800000</v>
      </c>
      <c r="C66" s="93"/>
      <c r="D66" s="93"/>
      <c r="E66" s="93">
        <f>$B66   +$C66   +$D66</f>
        <v>19800000</v>
      </c>
      <c r="F66" s="94">
        <v>16448000</v>
      </c>
      <c r="G66" s="95">
        <v>10876000</v>
      </c>
      <c r="H66" s="94">
        <v>4952000</v>
      </c>
      <c r="I66" s="95">
        <v>10164297</v>
      </c>
      <c r="J66" s="94"/>
      <c r="K66" s="95">
        <v>2627853</v>
      </c>
      <c r="L66" s="94"/>
      <c r="M66" s="95"/>
      <c r="N66" s="94"/>
      <c r="O66" s="95"/>
      <c r="P66" s="94">
        <f>$H66   +$J66   +$L66   +$N66</f>
        <v>4952000</v>
      </c>
      <c r="Q66" s="95">
        <f>$I66   +$K66   +$M66   +$O66</f>
        <v>12792150</v>
      </c>
      <c r="R66" s="49">
        <f>IF($H66   =0,0,(($J66   -$H66   )/$H66   )*100)</f>
        <v>-100</v>
      </c>
      <c r="S66" s="50">
        <f>IF($I66   =0,0,(($K66   -$I66   )/$I66   )*100)</f>
        <v>-74.146239528419926</v>
      </c>
      <c r="T66" s="49">
        <f>IF($E66   =0,0,($P66   /$E66   )*100)</f>
        <v>25.01010101010101</v>
      </c>
      <c r="U66" s="51">
        <f>IF($E66   =0,0,($Q66   /$E66   )*100)</f>
        <v>64.606818181818184</v>
      </c>
      <c r="V66" s="94"/>
      <c r="W66" s="95"/>
    </row>
    <row r="67" spans="1:23" ht="12.95" customHeight="1" x14ac:dyDescent="0.2">
      <c r="A67" s="57" t="s">
        <v>39</v>
      </c>
      <c r="B67" s="102">
        <f>B66</f>
        <v>19800000</v>
      </c>
      <c r="C67" s="102">
        <f>C66</f>
        <v>0</v>
      </c>
      <c r="D67" s="102"/>
      <c r="E67" s="102">
        <f>$B67   +$C67   +$D67</f>
        <v>19800000</v>
      </c>
      <c r="F67" s="103">
        <f t="shared" ref="F67:O67" si="37">F66</f>
        <v>16448000</v>
      </c>
      <c r="G67" s="104">
        <f t="shared" si="37"/>
        <v>10876000</v>
      </c>
      <c r="H67" s="103">
        <f t="shared" si="37"/>
        <v>4952000</v>
      </c>
      <c r="I67" s="104">
        <f t="shared" si="37"/>
        <v>10164297</v>
      </c>
      <c r="J67" s="103">
        <f t="shared" si="37"/>
        <v>0</v>
      </c>
      <c r="K67" s="104">
        <f t="shared" si="37"/>
        <v>2627853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4952000</v>
      </c>
      <c r="Q67" s="104">
        <f>$I67   +$K67   +$M67   +$O67</f>
        <v>12792150</v>
      </c>
      <c r="R67" s="58">
        <f>IF($H67   =0,0,(($J67   -$H67   )/$H67   )*100)</f>
        <v>-100</v>
      </c>
      <c r="S67" s="59">
        <f>IF($I67   =0,0,(($K67   -$I67   )/$I67   )*100)</f>
        <v>-74.146239528419926</v>
      </c>
      <c r="T67" s="58">
        <f>IF($E67   =0,0,($P67   /$E67   )*100)</f>
        <v>25.01010101010101</v>
      </c>
      <c r="U67" s="60">
        <f>IF($E67   =0,0,($Q67   /$E67   )*100)</f>
        <v>64.606818181818184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19800000</v>
      </c>
      <c r="C68" s="105">
        <f>C66</f>
        <v>0</v>
      </c>
      <c r="D68" s="105"/>
      <c r="E68" s="105">
        <f>$B68   +$C68   +$D68</f>
        <v>19800000</v>
      </c>
      <c r="F68" s="106">
        <f t="shared" ref="F68:O68" si="38">F66</f>
        <v>16448000</v>
      </c>
      <c r="G68" s="107">
        <f t="shared" si="38"/>
        <v>10876000</v>
      </c>
      <c r="H68" s="106">
        <f t="shared" si="38"/>
        <v>4952000</v>
      </c>
      <c r="I68" s="107">
        <f t="shared" si="38"/>
        <v>10164297</v>
      </c>
      <c r="J68" s="106">
        <f t="shared" si="38"/>
        <v>0</v>
      </c>
      <c r="K68" s="107">
        <f t="shared" si="38"/>
        <v>2627853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4952000</v>
      </c>
      <c r="Q68" s="107">
        <f>$I68   +$K68   +$M68   +$O68</f>
        <v>12792150</v>
      </c>
      <c r="R68" s="62">
        <f>IF($H68   =0,0,(($J68   -$H68   )/$H68   )*100)</f>
        <v>-100</v>
      </c>
      <c r="S68" s="63">
        <f>IF($I68   =0,0,(($K68   -$I68   )/$I68   )*100)</f>
        <v>-74.146239528419926</v>
      </c>
      <c r="T68" s="62">
        <f>IF($E68   =0,0,($P68   /$E68   )*100)</f>
        <v>25.01010101010101</v>
      </c>
      <c r="U68" s="66">
        <f>IF($E68   =0,0,($Q68   /$E68   )*100)</f>
        <v>64.606818181818184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48617000</v>
      </c>
      <c r="C69" s="105">
        <f>SUM(C9:C14,C17:C22,C25:C28,C31,C34:C38,C41:C51,C54:C57,C60:C62,C66)</f>
        <v>0</v>
      </c>
      <c r="D69" s="105"/>
      <c r="E69" s="105">
        <f>$B69   +$C69   +$D69</f>
        <v>48617000</v>
      </c>
      <c r="F69" s="106">
        <f t="shared" ref="F69:O69" si="39">SUM(F9:F14,F17:F22,F25:F28,F31,F34:F38,F41:F51,F54:F57,F60:F62,F66)</f>
        <v>39175000</v>
      </c>
      <c r="G69" s="107">
        <f t="shared" si="39"/>
        <v>13471000</v>
      </c>
      <c r="H69" s="106">
        <f t="shared" si="39"/>
        <v>4972000</v>
      </c>
      <c r="I69" s="107">
        <f t="shared" si="39"/>
        <v>10164297</v>
      </c>
      <c r="J69" s="106">
        <f t="shared" si="39"/>
        <v>0</v>
      </c>
      <c r="K69" s="107">
        <f t="shared" si="39"/>
        <v>2814513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4972000</v>
      </c>
      <c r="Q69" s="107">
        <f>$I69   +$K69   +$M69   +$O69</f>
        <v>12978810</v>
      </c>
      <c r="R69" s="62">
        <f>IF($H69   =0,0,(($J69   -$H69   )/$H69   )*100)</f>
        <v>-100</v>
      </c>
      <c r="S69" s="63">
        <f>IF($I69   =0,0,(($K69   -$I69   )/$I69   )*100)</f>
        <v>-72.309811490160115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19.017020462803597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49.641652323580033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131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1900000</v>
      </c>
      <c r="C10" s="93"/>
      <c r="D10" s="93"/>
      <c r="E10" s="93">
        <f t="shared" ref="E10:E15" si="0">$B10   +$C10   +$D10</f>
        <v>1900000</v>
      </c>
      <c r="F10" s="94">
        <v>1900000</v>
      </c>
      <c r="G10" s="95">
        <v>1900000</v>
      </c>
      <c r="H10" s="94">
        <v>155000</v>
      </c>
      <c r="I10" s="95"/>
      <c r="J10" s="94"/>
      <c r="K10" s="95">
        <v>54550</v>
      </c>
      <c r="L10" s="94"/>
      <c r="M10" s="95"/>
      <c r="N10" s="94"/>
      <c r="O10" s="95"/>
      <c r="P10" s="94">
        <f t="shared" ref="P10:P15" si="1">$H10   +$J10   +$L10   +$N10</f>
        <v>155000</v>
      </c>
      <c r="Q10" s="95">
        <f t="shared" ref="Q10:Q15" si="2">$I10   +$K10   +$M10   +$O10</f>
        <v>54550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0</v>
      </c>
      <c r="T10" s="49">
        <f t="shared" ref="T10:T14" si="5">IF($E10   =0,0,($P10   /$E10   )*100)</f>
        <v>8.1578947368421062</v>
      </c>
      <c r="U10" s="51">
        <f t="shared" ref="U10:U14" si="6">IF($E10   =0,0,($Q10   /$E10   )*100)</f>
        <v>2.8710526315789475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1900000</v>
      </c>
      <c r="C15" s="96">
        <f>SUM(C9:C14)</f>
        <v>0</v>
      </c>
      <c r="D15" s="96"/>
      <c r="E15" s="96">
        <f t="shared" si="0"/>
        <v>1900000</v>
      </c>
      <c r="F15" s="97">
        <f t="shared" ref="F15:O15" si="7">SUM(F9:F14)</f>
        <v>1900000</v>
      </c>
      <c r="G15" s="98">
        <f t="shared" si="7"/>
        <v>1900000</v>
      </c>
      <c r="H15" s="97">
        <f t="shared" si="7"/>
        <v>155000</v>
      </c>
      <c r="I15" s="98">
        <f t="shared" si="7"/>
        <v>0</v>
      </c>
      <c r="J15" s="97">
        <f t="shared" si="7"/>
        <v>0</v>
      </c>
      <c r="K15" s="98">
        <f t="shared" si="7"/>
        <v>54550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155000</v>
      </c>
      <c r="Q15" s="98">
        <f t="shared" si="2"/>
        <v>54550</v>
      </c>
      <c r="R15" s="53">
        <f t="shared" si="3"/>
        <v>-100</v>
      </c>
      <c r="S15" s="54">
        <f t="shared" si="4"/>
        <v>0</v>
      </c>
      <c r="T15" s="53">
        <f>IF(SUM($E9:$E13) =0,0,(P15   /SUM($E9:$E13) )*100)</f>
        <v>8.1578947368421062</v>
      </c>
      <c r="U15" s="55">
        <f>IF(SUM($E9:$E13) =0,0,(Q15   /SUM($E9:$E13) )*100)</f>
        <v>2.8710526315789475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>
        <v>787000</v>
      </c>
      <c r="C18" s="93"/>
      <c r="D18" s="93"/>
      <c r="E18" s="93">
        <f t="shared" si="8"/>
        <v>787000</v>
      </c>
      <c r="F18" s="94">
        <v>787000</v>
      </c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787000</v>
      </c>
      <c r="C23" s="96">
        <f>SUM(C17:C22)</f>
        <v>0</v>
      </c>
      <c r="D23" s="96"/>
      <c r="E23" s="96">
        <f t="shared" si="8"/>
        <v>787000</v>
      </c>
      <c r="F23" s="97">
        <f t="shared" ref="F23:O23" si="15">SUM(F17:F22)</f>
        <v>787000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/>
      <c r="I31" s="95">
        <v>189027</v>
      </c>
      <c r="J31" s="94"/>
      <c r="K31" s="95">
        <v>473297</v>
      </c>
      <c r="L31" s="94"/>
      <c r="M31" s="95"/>
      <c r="N31" s="94"/>
      <c r="O31" s="95"/>
      <c r="P31" s="94">
        <f>$H31   +$J31   +$L31   +$N31</f>
        <v>0</v>
      </c>
      <c r="Q31" s="95">
        <f>$I31   +$K31   +$M31   +$O31</f>
        <v>662324</v>
      </c>
      <c r="R31" s="49">
        <f>IF($H31   =0,0,(($J31   -$H31   )/$H31   )*100)</f>
        <v>0</v>
      </c>
      <c r="S31" s="50">
        <f>IF($I31   =0,0,(($K31   -$I31   )/$I31   )*100)</f>
        <v>150.38592370402114</v>
      </c>
      <c r="T31" s="49">
        <f>IF($E31   =0,0,($P31   /$E31   )*100)</f>
        <v>0</v>
      </c>
      <c r="U31" s="51">
        <f>IF($E31   =0,0,($Q31   /$E31   )*100)</f>
        <v>66.232399999999998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0</v>
      </c>
      <c r="I32" s="98">
        <f t="shared" si="17"/>
        <v>189027</v>
      </c>
      <c r="J32" s="97">
        <f t="shared" si="17"/>
        <v>0</v>
      </c>
      <c r="K32" s="98">
        <f t="shared" si="17"/>
        <v>473297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0</v>
      </c>
      <c r="Q32" s="98">
        <f>$I32   +$K32   +$M32   +$O32</f>
        <v>662324</v>
      </c>
      <c r="R32" s="53">
        <f>IF($H32   =0,0,(($J32   -$H32   )/$H32   )*100)</f>
        <v>0</v>
      </c>
      <c r="S32" s="54">
        <f>IF($I32   =0,0,(($K32   -$I32   )/$I32   )*100)</f>
        <v>150.38592370402114</v>
      </c>
      <c r="T32" s="53">
        <f>IF($E32   =0,0,($P32   /$E32   )*100)</f>
        <v>0</v>
      </c>
      <c r="U32" s="55">
        <f>IF($E32   =0,0,($Q32   /$E32   )*100)</f>
        <v>66.232399999999998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>
        <v>15000000</v>
      </c>
      <c r="C34" s="93"/>
      <c r="D34" s="93"/>
      <c r="E34" s="93">
        <f t="shared" ref="E34:E39" si="18">$B34   +$C34   +$D34</f>
        <v>15000000</v>
      </c>
      <c r="F34" s="94">
        <v>5000000</v>
      </c>
      <c r="G34" s="95">
        <v>5000000</v>
      </c>
      <c r="H34" s="94">
        <v>4505000</v>
      </c>
      <c r="I34" s="95"/>
      <c r="J34" s="94"/>
      <c r="K34" s="95">
        <v>626151</v>
      </c>
      <c r="L34" s="94"/>
      <c r="M34" s="95"/>
      <c r="N34" s="94"/>
      <c r="O34" s="95"/>
      <c r="P34" s="94">
        <f t="shared" ref="P34:P39" si="19">$H34   +$J34   +$L34   +$N34</f>
        <v>4505000</v>
      </c>
      <c r="Q34" s="95">
        <f t="shared" ref="Q34:Q39" si="20">$I34   +$K34   +$M34   +$O34</f>
        <v>626151</v>
      </c>
      <c r="R34" s="49">
        <f t="shared" ref="R34:R39" si="21">IF($H34   =0,0,(($J34   -$H34   )/$H34   )*100)</f>
        <v>-100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30.033333333333335</v>
      </c>
      <c r="U34" s="51">
        <f t="shared" ref="U34:U38" si="24">IF($E34   =0,0,($Q34   /$E34   )*100)</f>
        <v>4.1743399999999999</v>
      </c>
      <c r="V34" s="94"/>
      <c r="W34" s="95"/>
    </row>
    <row r="35" spans="1:23" ht="12.95" customHeight="1" x14ac:dyDescent="0.2">
      <c r="A35" s="48" t="s">
        <v>56</v>
      </c>
      <c r="B35" s="93"/>
      <c r="C35" s="93"/>
      <c r="D35" s="93"/>
      <c r="E35" s="93">
        <f t="shared" si="18"/>
        <v>0</v>
      </c>
      <c r="F35" s="94"/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15000000</v>
      </c>
      <c r="C39" s="96">
        <f>SUM(C34:C38)</f>
        <v>0</v>
      </c>
      <c r="D39" s="96"/>
      <c r="E39" s="96">
        <f t="shared" si="18"/>
        <v>15000000</v>
      </c>
      <c r="F39" s="97">
        <f t="shared" ref="F39:O39" si="25">SUM(F34:F38)</f>
        <v>5000000</v>
      </c>
      <c r="G39" s="98">
        <f t="shared" si="25"/>
        <v>5000000</v>
      </c>
      <c r="H39" s="97">
        <f t="shared" si="25"/>
        <v>4505000</v>
      </c>
      <c r="I39" s="98">
        <f t="shared" si="25"/>
        <v>0</v>
      </c>
      <c r="J39" s="97">
        <f t="shared" si="25"/>
        <v>0</v>
      </c>
      <c r="K39" s="98">
        <f t="shared" si="25"/>
        <v>626151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4505000</v>
      </c>
      <c r="Q39" s="98">
        <f t="shared" si="20"/>
        <v>626151</v>
      </c>
      <c r="R39" s="53">
        <f t="shared" si="21"/>
        <v>-100</v>
      </c>
      <c r="S39" s="54">
        <f t="shared" si="22"/>
        <v>0</v>
      </c>
      <c r="T39" s="53">
        <f>IF((+$E34+$E37) =0,0,(P39   /(+$E34+$E37) )*100)</f>
        <v>30.033333333333335</v>
      </c>
      <c r="U39" s="55">
        <f>IF((+$E34+$E37) =0,0,(Q39   /(+$E34+$E37) )*100)</f>
        <v>4.1743399999999999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>
        <v>9758000</v>
      </c>
      <c r="C43" s="93"/>
      <c r="D43" s="93"/>
      <c r="E43" s="93">
        <f t="shared" si="26"/>
        <v>9758000</v>
      </c>
      <c r="F43" s="94">
        <v>6808000</v>
      </c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/>
      <c r="C50" s="93"/>
      <c r="D50" s="93"/>
      <c r="E50" s="93">
        <f t="shared" si="26"/>
        <v>0</v>
      </c>
      <c r="F50" s="94"/>
      <c r="G50" s="95"/>
      <c r="H50" s="94"/>
      <c r="I50" s="95"/>
      <c r="J50" s="94"/>
      <c r="K50" s="95"/>
      <c r="L50" s="94"/>
      <c r="M50" s="95"/>
      <c r="N50" s="94"/>
      <c r="O50" s="95"/>
      <c r="P50" s="94">
        <f t="shared" si="27"/>
        <v>0</v>
      </c>
      <c r="Q50" s="95">
        <f t="shared" si="28"/>
        <v>0</v>
      </c>
      <c r="R50" s="49">
        <f t="shared" si="29"/>
        <v>0</v>
      </c>
      <c r="S50" s="50">
        <f t="shared" si="30"/>
        <v>0</v>
      </c>
      <c r="T50" s="49">
        <f t="shared" si="31"/>
        <v>0</v>
      </c>
      <c r="U50" s="51">
        <f t="shared" si="32"/>
        <v>0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9758000</v>
      </c>
      <c r="C52" s="96">
        <f>SUM(C41:C51)</f>
        <v>0</v>
      </c>
      <c r="D52" s="96"/>
      <c r="E52" s="96">
        <f t="shared" si="26"/>
        <v>9758000</v>
      </c>
      <c r="F52" s="97">
        <f t="shared" ref="F52:O52" si="33">SUM(F41:F51)</f>
        <v>6808000</v>
      </c>
      <c r="G52" s="98">
        <f t="shared" si="33"/>
        <v>0</v>
      </c>
      <c r="H52" s="97">
        <f t="shared" si="33"/>
        <v>0</v>
      </c>
      <c r="I52" s="98">
        <f t="shared" si="33"/>
        <v>0</v>
      </c>
      <c r="J52" s="97">
        <f t="shared" si="33"/>
        <v>0</v>
      </c>
      <c r="K52" s="98">
        <f t="shared" si="33"/>
        <v>0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0</v>
      </c>
      <c r="R52" s="53">
        <f t="shared" si="29"/>
        <v>0</v>
      </c>
      <c r="S52" s="54">
        <f t="shared" si="30"/>
        <v>0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0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28445000</v>
      </c>
      <c r="C64" s="105">
        <f>SUM(C9:C14,C17:C22,C25:C28,C31,C34:C38,C41:C51,C54:C57,C60:C62)</f>
        <v>0</v>
      </c>
      <c r="D64" s="105"/>
      <c r="E64" s="105">
        <f>$B64   +$C64   +$D64</f>
        <v>28445000</v>
      </c>
      <c r="F64" s="106">
        <f t="shared" ref="F64:O64" si="36">SUM(F9:F14,F17:F22,F25:F28,F31,F34:F38,F41:F51,F54:F57,F60:F62)</f>
        <v>15195000</v>
      </c>
      <c r="G64" s="107">
        <f t="shared" si="36"/>
        <v>7150000</v>
      </c>
      <c r="H64" s="106">
        <f t="shared" si="36"/>
        <v>4660000</v>
      </c>
      <c r="I64" s="107">
        <f t="shared" si="36"/>
        <v>189027</v>
      </c>
      <c r="J64" s="106">
        <f t="shared" si="36"/>
        <v>0</v>
      </c>
      <c r="K64" s="107">
        <f t="shared" si="36"/>
        <v>1153998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4660000</v>
      </c>
      <c r="Q64" s="107">
        <f>$I64   +$K64   +$M64   +$O64</f>
        <v>1343025</v>
      </c>
      <c r="R64" s="62">
        <f>IF($H64   =0,0,(($J64   -$H64   )/$H64   )*100)</f>
        <v>-100</v>
      </c>
      <c r="S64" s="63">
        <f>IF($I64   =0,0,(($K64   -$I64   )/$I64   )*100)</f>
        <v>510.49373898966815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26.033519553072626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7.5029329608938546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11279000</v>
      </c>
      <c r="C66" s="93"/>
      <c r="D66" s="93"/>
      <c r="E66" s="93">
        <f>$B66   +$C66   +$D66</f>
        <v>11279000</v>
      </c>
      <c r="F66" s="94">
        <v>8000000</v>
      </c>
      <c r="G66" s="95">
        <v>7000000</v>
      </c>
      <c r="H66" s="94">
        <v>1385000</v>
      </c>
      <c r="I66" s="95">
        <v>1215135</v>
      </c>
      <c r="J66" s="94"/>
      <c r="K66" s="95">
        <v>1062069</v>
      </c>
      <c r="L66" s="94"/>
      <c r="M66" s="95"/>
      <c r="N66" s="94"/>
      <c r="O66" s="95"/>
      <c r="P66" s="94">
        <f>$H66   +$J66   +$L66   +$N66</f>
        <v>1385000</v>
      </c>
      <c r="Q66" s="95">
        <f>$I66   +$K66   +$M66   +$O66</f>
        <v>2277204</v>
      </c>
      <c r="R66" s="49">
        <f>IF($H66   =0,0,(($J66   -$H66   )/$H66   )*100)</f>
        <v>-100</v>
      </c>
      <c r="S66" s="50">
        <f>IF($I66   =0,0,(($K66   -$I66   )/$I66   )*100)</f>
        <v>-12.596625066350652</v>
      </c>
      <c r="T66" s="49">
        <f>IF($E66   =0,0,($P66   /$E66   )*100)</f>
        <v>12.27945739870556</v>
      </c>
      <c r="U66" s="51">
        <f>IF($E66   =0,0,($Q66   /$E66   )*100)</f>
        <v>20.189768596506781</v>
      </c>
      <c r="V66" s="94"/>
      <c r="W66" s="95"/>
    </row>
    <row r="67" spans="1:23" ht="12.95" customHeight="1" x14ac:dyDescent="0.2">
      <c r="A67" s="57" t="s">
        <v>39</v>
      </c>
      <c r="B67" s="102">
        <f>B66</f>
        <v>11279000</v>
      </c>
      <c r="C67" s="102">
        <f>C66</f>
        <v>0</v>
      </c>
      <c r="D67" s="102"/>
      <c r="E67" s="102">
        <f>$B67   +$C67   +$D67</f>
        <v>11279000</v>
      </c>
      <c r="F67" s="103">
        <f t="shared" ref="F67:O67" si="37">F66</f>
        <v>8000000</v>
      </c>
      <c r="G67" s="104">
        <f t="shared" si="37"/>
        <v>7000000</v>
      </c>
      <c r="H67" s="103">
        <f t="shared" si="37"/>
        <v>1385000</v>
      </c>
      <c r="I67" s="104">
        <f t="shared" si="37"/>
        <v>1215135</v>
      </c>
      <c r="J67" s="103">
        <f t="shared" si="37"/>
        <v>0</v>
      </c>
      <c r="K67" s="104">
        <f t="shared" si="37"/>
        <v>1062069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1385000</v>
      </c>
      <c r="Q67" s="104">
        <f>$I67   +$K67   +$M67   +$O67</f>
        <v>2277204</v>
      </c>
      <c r="R67" s="58">
        <f>IF($H67   =0,0,(($J67   -$H67   )/$H67   )*100)</f>
        <v>-100</v>
      </c>
      <c r="S67" s="59">
        <f>IF($I67   =0,0,(($K67   -$I67   )/$I67   )*100)</f>
        <v>-12.596625066350652</v>
      </c>
      <c r="T67" s="58">
        <f>IF($E67   =0,0,($P67   /$E67   )*100)</f>
        <v>12.27945739870556</v>
      </c>
      <c r="U67" s="60">
        <f>IF($E67   =0,0,($Q67   /$E67   )*100)</f>
        <v>20.189768596506781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11279000</v>
      </c>
      <c r="C68" s="105">
        <f>C66</f>
        <v>0</v>
      </c>
      <c r="D68" s="105"/>
      <c r="E68" s="105">
        <f>$B68   +$C68   +$D68</f>
        <v>11279000</v>
      </c>
      <c r="F68" s="106">
        <f t="shared" ref="F68:O68" si="38">F66</f>
        <v>8000000</v>
      </c>
      <c r="G68" s="107">
        <f t="shared" si="38"/>
        <v>7000000</v>
      </c>
      <c r="H68" s="106">
        <f t="shared" si="38"/>
        <v>1385000</v>
      </c>
      <c r="I68" s="107">
        <f t="shared" si="38"/>
        <v>1215135</v>
      </c>
      <c r="J68" s="106">
        <f t="shared" si="38"/>
        <v>0</v>
      </c>
      <c r="K68" s="107">
        <f t="shared" si="38"/>
        <v>1062069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1385000</v>
      </c>
      <c r="Q68" s="107">
        <f>$I68   +$K68   +$M68   +$O68</f>
        <v>2277204</v>
      </c>
      <c r="R68" s="62">
        <f>IF($H68   =0,0,(($J68   -$H68   )/$H68   )*100)</f>
        <v>-100</v>
      </c>
      <c r="S68" s="63">
        <f>IF($I68   =0,0,(($K68   -$I68   )/$I68   )*100)</f>
        <v>-12.596625066350652</v>
      </c>
      <c r="T68" s="62">
        <f>IF($E68   =0,0,($P68   /$E68   )*100)</f>
        <v>12.27945739870556</v>
      </c>
      <c r="U68" s="66">
        <f>IF($E68   =0,0,($Q68   /$E68   )*100)</f>
        <v>20.189768596506781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39724000</v>
      </c>
      <c r="C69" s="105">
        <f>SUM(C9:C14,C17:C22,C25:C28,C31,C34:C38,C41:C51,C54:C57,C60:C62,C66)</f>
        <v>0</v>
      </c>
      <c r="D69" s="105"/>
      <c r="E69" s="105">
        <f>$B69   +$C69   +$D69</f>
        <v>39724000</v>
      </c>
      <c r="F69" s="106">
        <f t="shared" ref="F69:O69" si="39">SUM(F9:F14,F17:F22,F25:F28,F31,F34:F38,F41:F51,F54:F57,F60:F62,F66)</f>
        <v>23195000</v>
      </c>
      <c r="G69" s="107">
        <f t="shared" si="39"/>
        <v>14150000</v>
      </c>
      <c r="H69" s="106">
        <f t="shared" si="39"/>
        <v>6045000</v>
      </c>
      <c r="I69" s="107">
        <f t="shared" si="39"/>
        <v>1404162</v>
      </c>
      <c r="J69" s="106">
        <f t="shared" si="39"/>
        <v>0</v>
      </c>
      <c r="K69" s="107">
        <f t="shared" si="39"/>
        <v>2216067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6045000</v>
      </c>
      <c r="Q69" s="107">
        <f>$I69   +$K69   +$M69   +$O69</f>
        <v>3620229</v>
      </c>
      <c r="R69" s="62">
        <f>IF($H69   =0,0,(($J69   -$H69   )/$H69   )*100)</f>
        <v>-100</v>
      </c>
      <c r="S69" s="63">
        <f>IF($I69   =0,0,(($K69   -$I69   )/$I69   )*100)</f>
        <v>57.821319762249658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20.716953973748243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12.406967339525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105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1700000</v>
      </c>
      <c r="C10" s="93"/>
      <c r="D10" s="93"/>
      <c r="E10" s="93">
        <f t="shared" ref="E10:E15" si="0">$B10   +$C10   +$D10</f>
        <v>1700000</v>
      </c>
      <c r="F10" s="94">
        <v>1700000</v>
      </c>
      <c r="G10" s="95">
        <v>1700000</v>
      </c>
      <c r="H10" s="94"/>
      <c r="I10" s="95">
        <v>1092064</v>
      </c>
      <c r="J10" s="94"/>
      <c r="K10" s="95">
        <v>228679</v>
      </c>
      <c r="L10" s="94"/>
      <c r="M10" s="95"/>
      <c r="N10" s="94"/>
      <c r="O10" s="95"/>
      <c r="P10" s="94">
        <f t="shared" ref="P10:P15" si="1">$H10   +$J10   +$L10   +$N10</f>
        <v>0</v>
      </c>
      <c r="Q10" s="95">
        <f t="shared" ref="Q10:Q15" si="2">$I10   +$K10   +$M10   +$O10</f>
        <v>1320743</v>
      </c>
      <c r="R10" s="49">
        <f t="shared" ref="R10:R15" si="3">IF($H10   =0,0,(($J10   -$H10   )/$H10   )*100)</f>
        <v>0</v>
      </c>
      <c r="S10" s="50">
        <f t="shared" ref="S10:S15" si="4">IF($I10   =0,0,(($K10   -$I10   )/$I10   )*100)</f>
        <v>-79.059926890731674</v>
      </c>
      <c r="T10" s="49">
        <f t="shared" ref="T10:T14" si="5">IF($E10   =0,0,($P10   /$E10   )*100)</f>
        <v>0</v>
      </c>
      <c r="U10" s="51">
        <f t="shared" ref="U10:U14" si="6">IF($E10   =0,0,($Q10   /$E10   )*100)</f>
        <v>77.690764705882358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1700000</v>
      </c>
      <c r="C15" s="96">
        <f>SUM(C9:C14)</f>
        <v>0</v>
      </c>
      <c r="D15" s="96"/>
      <c r="E15" s="96">
        <f t="shared" si="0"/>
        <v>1700000</v>
      </c>
      <c r="F15" s="97">
        <f t="shared" ref="F15:O15" si="7">SUM(F9:F14)</f>
        <v>1700000</v>
      </c>
      <c r="G15" s="98">
        <f t="shared" si="7"/>
        <v>1700000</v>
      </c>
      <c r="H15" s="97">
        <f t="shared" si="7"/>
        <v>0</v>
      </c>
      <c r="I15" s="98">
        <f t="shared" si="7"/>
        <v>1092064</v>
      </c>
      <c r="J15" s="97">
        <f t="shared" si="7"/>
        <v>0</v>
      </c>
      <c r="K15" s="98">
        <f t="shared" si="7"/>
        <v>228679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0</v>
      </c>
      <c r="Q15" s="98">
        <f t="shared" si="2"/>
        <v>1320743</v>
      </c>
      <c r="R15" s="53">
        <f t="shared" si="3"/>
        <v>0</v>
      </c>
      <c r="S15" s="54">
        <f t="shared" si="4"/>
        <v>-79.059926890731674</v>
      </c>
      <c r="T15" s="53">
        <f>IF(SUM($E9:$E13) =0,0,(P15   /SUM($E9:$E13) )*100)</f>
        <v>0</v>
      </c>
      <c r="U15" s="55">
        <f>IF(SUM($E9:$E13) =0,0,(Q15   /SUM($E9:$E13) )*100)</f>
        <v>77.690764705882358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1158000</v>
      </c>
      <c r="C31" s="93"/>
      <c r="D31" s="93"/>
      <c r="E31" s="93">
        <f>$B31   +$C31   +$D31</f>
        <v>1158000</v>
      </c>
      <c r="F31" s="94">
        <v>811000</v>
      </c>
      <c r="G31" s="95">
        <v>290000</v>
      </c>
      <c r="H31" s="94">
        <v>22000</v>
      </c>
      <c r="I31" s="95">
        <v>709713</v>
      </c>
      <c r="J31" s="94"/>
      <c r="K31" s="95">
        <v>505908</v>
      </c>
      <c r="L31" s="94"/>
      <c r="M31" s="95"/>
      <c r="N31" s="94"/>
      <c r="O31" s="95"/>
      <c r="P31" s="94">
        <f>$H31   +$J31   +$L31   +$N31</f>
        <v>22000</v>
      </c>
      <c r="Q31" s="95">
        <f>$I31   +$K31   +$M31   +$O31</f>
        <v>1215621</v>
      </c>
      <c r="R31" s="49">
        <f>IF($H31   =0,0,(($J31   -$H31   )/$H31   )*100)</f>
        <v>-100</v>
      </c>
      <c r="S31" s="50">
        <f>IF($I31   =0,0,(($K31   -$I31   )/$I31   )*100)</f>
        <v>-28.71653752995929</v>
      </c>
      <c r="T31" s="49">
        <f>IF($E31   =0,0,($P31   /$E31   )*100)</f>
        <v>1.8998272884283247</v>
      </c>
      <c r="U31" s="51">
        <f>IF($E31   =0,0,($Q31   /$E31   )*100)</f>
        <v>104.97590673575129</v>
      </c>
      <c r="V31" s="94"/>
      <c r="W31" s="95"/>
    </row>
    <row r="32" spans="1:23" ht="12.95" customHeight="1" x14ac:dyDescent="0.2">
      <c r="A32" s="52" t="s">
        <v>39</v>
      </c>
      <c r="B32" s="96">
        <f>B31</f>
        <v>1158000</v>
      </c>
      <c r="C32" s="96">
        <f>C31</f>
        <v>0</v>
      </c>
      <c r="D32" s="96"/>
      <c r="E32" s="96">
        <f>$B32   +$C32   +$D32</f>
        <v>1158000</v>
      </c>
      <c r="F32" s="97">
        <f t="shared" ref="F32:O32" si="17">F31</f>
        <v>811000</v>
      </c>
      <c r="G32" s="98">
        <f t="shared" si="17"/>
        <v>290000</v>
      </c>
      <c r="H32" s="97">
        <f t="shared" si="17"/>
        <v>22000</v>
      </c>
      <c r="I32" s="98">
        <f t="shared" si="17"/>
        <v>709713</v>
      </c>
      <c r="J32" s="97">
        <f t="shared" si="17"/>
        <v>0</v>
      </c>
      <c r="K32" s="98">
        <f t="shared" si="17"/>
        <v>505908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22000</v>
      </c>
      <c r="Q32" s="98">
        <f>$I32   +$K32   +$M32   +$O32</f>
        <v>1215621</v>
      </c>
      <c r="R32" s="53">
        <f>IF($H32   =0,0,(($J32   -$H32   )/$H32   )*100)</f>
        <v>-100</v>
      </c>
      <c r="S32" s="54">
        <f>IF($I32   =0,0,(($K32   -$I32   )/$I32   )*100)</f>
        <v>-28.71653752995929</v>
      </c>
      <c r="T32" s="53">
        <f>IF($E32   =0,0,($P32   /$E32   )*100)</f>
        <v>1.8998272884283247</v>
      </c>
      <c r="U32" s="55">
        <f>IF($E32   =0,0,($Q32   /$E32   )*100)</f>
        <v>104.97590673575129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>
        <v>15000000</v>
      </c>
      <c r="C34" s="93"/>
      <c r="D34" s="93"/>
      <c r="E34" s="93">
        <f t="shared" ref="E34:E39" si="18">$B34   +$C34   +$D34</f>
        <v>15000000</v>
      </c>
      <c r="F34" s="94">
        <v>5000000</v>
      </c>
      <c r="G34" s="95">
        <v>5000000</v>
      </c>
      <c r="H34" s="94">
        <v>899000</v>
      </c>
      <c r="I34" s="95"/>
      <c r="J34" s="94"/>
      <c r="K34" s="95"/>
      <c r="L34" s="94"/>
      <c r="M34" s="95"/>
      <c r="N34" s="94"/>
      <c r="O34" s="95"/>
      <c r="P34" s="94">
        <f t="shared" ref="P34:P39" si="19">$H34   +$J34   +$L34   +$N34</f>
        <v>899000</v>
      </c>
      <c r="Q34" s="95">
        <f t="shared" ref="Q34:Q39" si="20">$I34   +$K34   +$M34   +$O34</f>
        <v>0</v>
      </c>
      <c r="R34" s="49">
        <f t="shared" ref="R34:R39" si="21">IF($H34   =0,0,(($J34   -$H34   )/$H34   )*100)</f>
        <v>-100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5.9933333333333332</v>
      </c>
      <c r="U34" s="51">
        <f t="shared" ref="U34:U38" si="24">IF($E34   =0,0,($Q34   /$E34   )*100)</f>
        <v>0</v>
      </c>
      <c r="V34" s="94"/>
      <c r="W34" s="95"/>
    </row>
    <row r="35" spans="1:23" ht="12.95" customHeight="1" x14ac:dyDescent="0.2">
      <c r="A35" s="48" t="s">
        <v>56</v>
      </c>
      <c r="B35" s="93">
        <v>9930000</v>
      </c>
      <c r="C35" s="93"/>
      <c r="D35" s="93"/>
      <c r="E35" s="93">
        <f t="shared" si="18"/>
        <v>9930000</v>
      </c>
      <c r="F35" s="94">
        <v>8937000</v>
      </c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24930000</v>
      </c>
      <c r="C39" s="96">
        <f>SUM(C34:C38)</f>
        <v>0</v>
      </c>
      <c r="D39" s="96"/>
      <c r="E39" s="96">
        <f t="shared" si="18"/>
        <v>24930000</v>
      </c>
      <c r="F39" s="97">
        <f t="shared" ref="F39:O39" si="25">SUM(F34:F38)</f>
        <v>13937000</v>
      </c>
      <c r="G39" s="98">
        <f t="shared" si="25"/>
        <v>5000000</v>
      </c>
      <c r="H39" s="97">
        <f t="shared" si="25"/>
        <v>899000</v>
      </c>
      <c r="I39" s="98">
        <f t="shared" si="25"/>
        <v>0</v>
      </c>
      <c r="J39" s="97">
        <f t="shared" si="25"/>
        <v>0</v>
      </c>
      <c r="K39" s="98">
        <f t="shared" si="25"/>
        <v>0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899000</v>
      </c>
      <c r="Q39" s="98">
        <f t="shared" si="20"/>
        <v>0</v>
      </c>
      <c r="R39" s="53">
        <f t="shared" si="21"/>
        <v>-100</v>
      </c>
      <c r="S39" s="54">
        <f t="shared" si="22"/>
        <v>0</v>
      </c>
      <c r="T39" s="53">
        <f>IF((+$E34+$E37) =0,0,(P39   /(+$E34+$E37) )*100)</f>
        <v>5.9933333333333332</v>
      </c>
      <c r="U39" s="55">
        <f>IF((+$E34+$E37) =0,0,(Q39   /(+$E34+$E37) )*100)</f>
        <v>0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20000000</v>
      </c>
      <c r="C50" s="93"/>
      <c r="D50" s="93"/>
      <c r="E50" s="93">
        <f t="shared" si="26"/>
        <v>20000000</v>
      </c>
      <c r="F50" s="94">
        <v>16000000</v>
      </c>
      <c r="G50" s="95">
        <v>10000000</v>
      </c>
      <c r="H50" s="94">
        <v>1036000</v>
      </c>
      <c r="I50" s="95"/>
      <c r="J50" s="94"/>
      <c r="K50" s="95"/>
      <c r="L50" s="94"/>
      <c r="M50" s="95"/>
      <c r="N50" s="94"/>
      <c r="O50" s="95"/>
      <c r="P50" s="94">
        <f t="shared" si="27"/>
        <v>1036000</v>
      </c>
      <c r="Q50" s="95">
        <f t="shared" si="28"/>
        <v>0</v>
      </c>
      <c r="R50" s="49">
        <f t="shared" si="29"/>
        <v>-100</v>
      </c>
      <c r="S50" s="50">
        <f t="shared" si="30"/>
        <v>0</v>
      </c>
      <c r="T50" s="49">
        <f t="shared" si="31"/>
        <v>5.18</v>
      </c>
      <c r="U50" s="51">
        <f t="shared" si="32"/>
        <v>0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20000000</v>
      </c>
      <c r="C52" s="96">
        <f>SUM(C41:C51)</f>
        <v>0</v>
      </c>
      <c r="D52" s="96"/>
      <c r="E52" s="96">
        <f t="shared" si="26"/>
        <v>20000000</v>
      </c>
      <c r="F52" s="97">
        <f t="shared" ref="F52:O52" si="33">SUM(F41:F51)</f>
        <v>16000000</v>
      </c>
      <c r="G52" s="98">
        <f t="shared" si="33"/>
        <v>10000000</v>
      </c>
      <c r="H52" s="97">
        <f t="shared" si="33"/>
        <v>1036000</v>
      </c>
      <c r="I52" s="98">
        <f t="shared" si="33"/>
        <v>0</v>
      </c>
      <c r="J52" s="97">
        <f t="shared" si="33"/>
        <v>0</v>
      </c>
      <c r="K52" s="98">
        <f t="shared" si="33"/>
        <v>0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1036000</v>
      </c>
      <c r="Q52" s="98">
        <f t="shared" si="28"/>
        <v>0</v>
      </c>
      <c r="R52" s="53">
        <f t="shared" si="29"/>
        <v>-100</v>
      </c>
      <c r="S52" s="54">
        <f t="shared" si="30"/>
        <v>0</v>
      </c>
      <c r="T52" s="53">
        <f>IF((+$E42+$E44+$E46+$E47+$E50) =0,0,(P52   /(+$E42+$E44+$E46+$E47+$E50) )*100)</f>
        <v>5.18</v>
      </c>
      <c r="U52" s="55">
        <f>IF((+$E42+$E44+$E46+$E47+$E50) =0,0,(Q52   /(+$E42+$E44+$E46+$E47+$E50) )*100)</f>
        <v>0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47788000</v>
      </c>
      <c r="C64" s="105">
        <f>SUM(C9:C14,C17:C22,C25:C28,C31,C34:C38,C41:C51,C54:C57,C60:C62)</f>
        <v>0</v>
      </c>
      <c r="D64" s="105"/>
      <c r="E64" s="105">
        <f>$B64   +$C64   +$D64</f>
        <v>47788000</v>
      </c>
      <c r="F64" s="106">
        <f t="shared" ref="F64:O64" si="36">SUM(F9:F14,F17:F22,F25:F28,F31,F34:F38,F41:F51,F54:F57,F60:F62)</f>
        <v>32448000</v>
      </c>
      <c r="G64" s="107">
        <f t="shared" si="36"/>
        <v>16990000</v>
      </c>
      <c r="H64" s="106">
        <f t="shared" si="36"/>
        <v>1957000</v>
      </c>
      <c r="I64" s="107">
        <f t="shared" si="36"/>
        <v>1801777</v>
      </c>
      <c r="J64" s="106">
        <f t="shared" si="36"/>
        <v>0</v>
      </c>
      <c r="K64" s="107">
        <f t="shared" si="36"/>
        <v>734587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1957000</v>
      </c>
      <c r="Q64" s="107">
        <f>$I64   +$K64   +$M64   +$O64</f>
        <v>2536364</v>
      </c>
      <c r="R64" s="62">
        <f>IF($H64   =0,0,(($J64   -$H64   )/$H64   )*100)</f>
        <v>-100</v>
      </c>
      <c r="S64" s="63">
        <f>IF($I64   =0,0,(($K64   -$I64   )/$I64   )*100)</f>
        <v>-59.229860299027017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5.1693169211263141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6.699677743145438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11982000</v>
      </c>
      <c r="C66" s="93"/>
      <c r="D66" s="93"/>
      <c r="E66" s="93">
        <f>$B66   +$C66   +$D66</f>
        <v>11982000</v>
      </c>
      <c r="F66" s="94">
        <v>11332000</v>
      </c>
      <c r="G66" s="95">
        <v>8428000</v>
      </c>
      <c r="H66" s="94">
        <v>2186000</v>
      </c>
      <c r="I66" s="95">
        <v>3492425</v>
      </c>
      <c r="J66" s="94"/>
      <c r="K66" s="95">
        <v>3956359</v>
      </c>
      <c r="L66" s="94"/>
      <c r="M66" s="95"/>
      <c r="N66" s="94"/>
      <c r="O66" s="95"/>
      <c r="P66" s="94">
        <f>$H66   +$J66   +$L66   +$N66</f>
        <v>2186000</v>
      </c>
      <c r="Q66" s="95">
        <f>$I66   +$K66   +$M66   +$O66</f>
        <v>7448784</v>
      </c>
      <c r="R66" s="49">
        <f>IF($H66   =0,0,(($J66   -$H66   )/$H66   )*100)</f>
        <v>-100</v>
      </c>
      <c r="S66" s="50">
        <f>IF($I66   =0,0,(($K66   -$I66   )/$I66   )*100)</f>
        <v>13.284007530584049</v>
      </c>
      <c r="T66" s="49">
        <f>IF($E66   =0,0,($P66   /$E66   )*100)</f>
        <v>18.244032715740278</v>
      </c>
      <c r="U66" s="51">
        <f>IF($E66   =0,0,($Q66   /$E66   )*100)</f>
        <v>62.166449674511767</v>
      </c>
      <c r="V66" s="94"/>
      <c r="W66" s="95"/>
    </row>
    <row r="67" spans="1:23" ht="12.95" customHeight="1" x14ac:dyDescent="0.2">
      <c r="A67" s="57" t="s">
        <v>39</v>
      </c>
      <c r="B67" s="102">
        <f>B66</f>
        <v>11982000</v>
      </c>
      <c r="C67" s="102">
        <f>C66</f>
        <v>0</v>
      </c>
      <c r="D67" s="102"/>
      <c r="E67" s="102">
        <f>$B67   +$C67   +$D67</f>
        <v>11982000</v>
      </c>
      <c r="F67" s="103">
        <f t="shared" ref="F67:O67" si="37">F66</f>
        <v>11332000</v>
      </c>
      <c r="G67" s="104">
        <f t="shared" si="37"/>
        <v>8428000</v>
      </c>
      <c r="H67" s="103">
        <f t="shared" si="37"/>
        <v>2186000</v>
      </c>
      <c r="I67" s="104">
        <f t="shared" si="37"/>
        <v>3492425</v>
      </c>
      <c r="J67" s="103">
        <f t="shared" si="37"/>
        <v>0</v>
      </c>
      <c r="K67" s="104">
        <f t="shared" si="37"/>
        <v>3956359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2186000</v>
      </c>
      <c r="Q67" s="104">
        <f>$I67   +$K67   +$M67   +$O67</f>
        <v>7448784</v>
      </c>
      <c r="R67" s="58">
        <f>IF($H67   =0,0,(($J67   -$H67   )/$H67   )*100)</f>
        <v>-100</v>
      </c>
      <c r="S67" s="59">
        <f>IF($I67   =0,0,(($K67   -$I67   )/$I67   )*100)</f>
        <v>13.284007530584049</v>
      </c>
      <c r="T67" s="58">
        <f>IF($E67   =0,0,($P67   /$E67   )*100)</f>
        <v>18.244032715740278</v>
      </c>
      <c r="U67" s="60">
        <f>IF($E67   =0,0,($Q67   /$E67   )*100)</f>
        <v>62.166449674511767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11982000</v>
      </c>
      <c r="C68" s="105">
        <f>C66</f>
        <v>0</v>
      </c>
      <c r="D68" s="105"/>
      <c r="E68" s="105">
        <f>$B68   +$C68   +$D68</f>
        <v>11982000</v>
      </c>
      <c r="F68" s="106">
        <f t="shared" ref="F68:O68" si="38">F66</f>
        <v>11332000</v>
      </c>
      <c r="G68" s="107">
        <f t="shared" si="38"/>
        <v>8428000</v>
      </c>
      <c r="H68" s="106">
        <f t="shared" si="38"/>
        <v>2186000</v>
      </c>
      <c r="I68" s="107">
        <f t="shared" si="38"/>
        <v>3492425</v>
      </c>
      <c r="J68" s="106">
        <f t="shared" si="38"/>
        <v>0</v>
      </c>
      <c r="K68" s="107">
        <f t="shared" si="38"/>
        <v>3956359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2186000</v>
      </c>
      <c r="Q68" s="107">
        <f>$I68   +$K68   +$M68   +$O68</f>
        <v>7448784</v>
      </c>
      <c r="R68" s="62">
        <f>IF($H68   =0,0,(($J68   -$H68   )/$H68   )*100)</f>
        <v>-100</v>
      </c>
      <c r="S68" s="63">
        <f>IF($I68   =0,0,(($K68   -$I68   )/$I68   )*100)</f>
        <v>13.284007530584049</v>
      </c>
      <c r="T68" s="62">
        <f>IF($E68   =0,0,($P68   /$E68   )*100)</f>
        <v>18.244032715740278</v>
      </c>
      <c r="U68" s="66">
        <f>IF($E68   =0,0,($Q68   /$E68   )*100)</f>
        <v>62.166449674511767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59770000</v>
      </c>
      <c r="C69" s="105">
        <f>SUM(C9:C14,C17:C22,C25:C28,C31,C34:C38,C41:C51,C54:C57,C60:C62,C66)</f>
        <v>0</v>
      </c>
      <c r="D69" s="105"/>
      <c r="E69" s="105">
        <f>$B69   +$C69   +$D69</f>
        <v>59770000</v>
      </c>
      <c r="F69" s="106">
        <f t="shared" ref="F69:O69" si="39">SUM(F9:F14,F17:F22,F25:F28,F31,F34:F38,F41:F51,F54:F57,F60:F62,F66)</f>
        <v>43780000</v>
      </c>
      <c r="G69" s="107">
        <f t="shared" si="39"/>
        <v>25418000</v>
      </c>
      <c r="H69" s="106">
        <f t="shared" si="39"/>
        <v>4143000</v>
      </c>
      <c r="I69" s="107">
        <f t="shared" si="39"/>
        <v>5294202</v>
      </c>
      <c r="J69" s="106">
        <f t="shared" si="39"/>
        <v>0</v>
      </c>
      <c r="K69" s="107">
        <f t="shared" si="39"/>
        <v>4690946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4143000</v>
      </c>
      <c r="Q69" s="107">
        <f>$I69   +$K69   +$M69   +$O69</f>
        <v>9985148</v>
      </c>
      <c r="R69" s="62">
        <f>IF($H69   =0,0,(($J69   -$H69   )/$H69   )*100)</f>
        <v>-100</v>
      </c>
      <c r="S69" s="63">
        <f>IF($I69   =0,0,(($K69   -$I69   )/$I69   )*100)</f>
        <v>-11.394654000735144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8.3126003210272881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20.03440609951846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132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2145000</v>
      </c>
      <c r="C10" s="93"/>
      <c r="D10" s="93"/>
      <c r="E10" s="93">
        <f t="shared" ref="E10:E15" si="0">$B10   +$C10   +$D10</f>
        <v>2145000</v>
      </c>
      <c r="F10" s="94">
        <v>2145000</v>
      </c>
      <c r="G10" s="95">
        <v>2145000</v>
      </c>
      <c r="H10" s="94">
        <v>162000</v>
      </c>
      <c r="I10" s="95">
        <v>242373</v>
      </c>
      <c r="J10" s="94"/>
      <c r="K10" s="95">
        <v>80791</v>
      </c>
      <c r="L10" s="94"/>
      <c r="M10" s="95"/>
      <c r="N10" s="94"/>
      <c r="O10" s="95"/>
      <c r="P10" s="94">
        <f t="shared" ref="P10:P15" si="1">$H10   +$J10   +$L10   +$N10</f>
        <v>162000</v>
      </c>
      <c r="Q10" s="95">
        <f t="shared" ref="Q10:Q15" si="2">$I10   +$K10   +$M10   +$O10</f>
        <v>323164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-66.666666666666657</v>
      </c>
      <c r="T10" s="49">
        <f t="shared" ref="T10:T14" si="5">IF($E10   =0,0,($P10   /$E10   )*100)</f>
        <v>7.5524475524475525</v>
      </c>
      <c r="U10" s="51">
        <f t="shared" ref="U10:U14" si="6">IF($E10   =0,0,($Q10   /$E10   )*100)</f>
        <v>15.065920745920746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2145000</v>
      </c>
      <c r="C15" s="96">
        <f>SUM(C9:C14)</f>
        <v>0</v>
      </c>
      <c r="D15" s="96"/>
      <c r="E15" s="96">
        <f t="shared" si="0"/>
        <v>2145000</v>
      </c>
      <c r="F15" s="97">
        <f t="shared" ref="F15:O15" si="7">SUM(F9:F14)</f>
        <v>2145000</v>
      </c>
      <c r="G15" s="98">
        <f t="shared" si="7"/>
        <v>2145000</v>
      </c>
      <c r="H15" s="97">
        <f t="shared" si="7"/>
        <v>162000</v>
      </c>
      <c r="I15" s="98">
        <f t="shared" si="7"/>
        <v>242373</v>
      </c>
      <c r="J15" s="97">
        <f t="shared" si="7"/>
        <v>0</v>
      </c>
      <c r="K15" s="98">
        <f t="shared" si="7"/>
        <v>80791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162000</v>
      </c>
      <c r="Q15" s="98">
        <f t="shared" si="2"/>
        <v>323164</v>
      </c>
      <c r="R15" s="53">
        <f t="shared" si="3"/>
        <v>-100</v>
      </c>
      <c r="S15" s="54">
        <f t="shared" si="4"/>
        <v>-66.666666666666657</v>
      </c>
      <c r="T15" s="53">
        <f>IF(SUM($E9:$E13) =0,0,(P15   /SUM($E9:$E13) )*100)</f>
        <v>7.5524475524475525</v>
      </c>
      <c r="U15" s="55">
        <f>IF(SUM($E9:$E13) =0,0,(Q15   /SUM($E9:$E13) )*100)</f>
        <v>15.065920745920746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>
        <v>787000</v>
      </c>
      <c r="C18" s="93"/>
      <c r="D18" s="93"/>
      <c r="E18" s="93">
        <f t="shared" si="8"/>
        <v>787000</v>
      </c>
      <c r="F18" s="94">
        <v>787000</v>
      </c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787000</v>
      </c>
      <c r="C23" s="96">
        <f>SUM(C17:C22)</f>
        <v>0</v>
      </c>
      <c r="D23" s="96"/>
      <c r="E23" s="96">
        <f t="shared" si="8"/>
        <v>787000</v>
      </c>
      <c r="F23" s="97">
        <f t="shared" ref="F23:O23" si="15">SUM(F17:F22)</f>
        <v>787000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>
        <v>224000</v>
      </c>
      <c r="I31" s="95">
        <v>321738</v>
      </c>
      <c r="J31" s="94"/>
      <c r="K31" s="95"/>
      <c r="L31" s="94"/>
      <c r="M31" s="95"/>
      <c r="N31" s="94"/>
      <c r="O31" s="95"/>
      <c r="P31" s="94">
        <f>$H31   +$J31   +$L31   +$N31</f>
        <v>224000</v>
      </c>
      <c r="Q31" s="95">
        <f>$I31   +$K31   +$M31   +$O31</f>
        <v>321738</v>
      </c>
      <c r="R31" s="49">
        <f>IF($H31   =0,0,(($J31   -$H31   )/$H31   )*100)</f>
        <v>-100</v>
      </c>
      <c r="S31" s="50">
        <f>IF($I31   =0,0,(($K31   -$I31   )/$I31   )*100)</f>
        <v>-100</v>
      </c>
      <c r="T31" s="49">
        <f>IF($E31   =0,0,($P31   /$E31   )*100)</f>
        <v>22.400000000000002</v>
      </c>
      <c r="U31" s="51">
        <f>IF($E31   =0,0,($Q31   /$E31   )*100)</f>
        <v>32.1738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224000</v>
      </c>
      <c r="I32" s="98">
        <f t="shared" si="17"/>
        <v>321738</v>
      </c>
      <c r="J32" s="97">
        <f t="shared" si="17"/>
        <v>0</v>
      </c>
      <c r="K32" s="98">
        <f t="shared" si="17"/>
        <v>0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224000</v>
      </c>
      <c r="Q32" s="98">
        <f>$I32   +$K32   +$M32   +$O32</f>
        <v>321738</v>
      </c>
      <c r="R32" s="53">
        <f>IF($H32   =0,0,(($J32   -$H32   )/$H32   )*100)</f>
        <v>-100</v>
      </c>
      <c r="S32" s="54">
        <f>IF($I32   =0,0,(($K32   -$I32   )/$I32   )*100)</f>
        <v>-100</v>
      </c>
      <c r="T32" s="53">
        <f>IF($E32   =0,0,($P32   /$E32   )*100)</f>
        <v>22.400000000000002</v>
      </c>
      <c r="U32" s="55">
        <f>IF($E32   =0,0,($Q32   /$E32   )*100)</f>
        <v>32.1738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>
        <v>3000000</v>
      </c>
      <c r="C34" s="93"/>
      <c r="D34" s="93"/>
      <c r="E34" s="93">
        <f t="shared" ref="E34:E39" si="18">$B34   +$C34   +$D34</f>
        <v>3000000</v>
      </c>
      <c r="F34" s="94">
        <v>3000000</v>
      </c>
      <c r="G34" s="95">
        <v>3000000</v>
      </c>
      <c r="H34" s="94"/>
      <c r="I34" s="95">
        <v>2634451</v>
      </c>
      <c r="J34" s="94"/>
      <c r="K34" s="95">
        <v>386631</v>
      </c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3021082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-85.32403905026132</v>
      </c>
      <c r="T34" s="49">
        <f t="shared" ref="T34:T38" si="23">IF($E34   =0,0,($P34   /$E34   )*100)</f>
        <v>0</v>
      </c>
      <c r="U34" s="51">
        <f t="shared" ref="U34:U38" si="24">IF($E34   =0,0,($Q34   /$E34   )*100)</f>
        <v>100.70273333333333</v>
      </c>
      <c r="V34" s="94"/>
      <c r="W34" s="95"/>
    </row>
    <row r="35" spans="1:23" ht="12.95" customHeight="1" x14ac:dyDescent="0.2">
      <c r="A35" s="48" t="s">
        <v>56</v>
      </c>
      <c r="B35" s="93">
        <v>1131000</v>
      </c>
      <c r="C35" s="93"/>
      <c r="D35" s="93"/>
      <c r="E35" s="93">
        <f t="shared" si="18"/>
        <v>1131000</v>
      </c>
      <c r="F35" s="94">
        <v>1017000</v>
      </c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4131000</v>
      </c>
      <c r="C39" s="96">
        <f>SUM(C34:C38)</f>
        <v>0</v>
      </c>
      <c r="D39" s="96"/>
      <c r="E39" s="96">
        <f t="shared" si="18"/>
        <v>4131000</v>
      </c>
      <c r="F39" s="97">
        <f t="shared" ref="F39:O39" si="25">SUM(F34:F38)</f>
        <v>4017000</v>
      </c>
      <c r="G39" s="98">
        <f t="shared" si="25"/>
        <v>3000000</v>
      </c>
      <c r="H39" s="97">
        <f t="shared" si="25"/>
        <v>0</v>
      </c>
      <c r="I39" s="98">
        <f t="shared" si="25"/>
        <v>2634451</v>
      </c>
      <c r="J39" s="97">
        <f t="shared" si="25"/>
        <v>0</v>
      </c>
      <c r="K39" s="98">
        <f t="shared" si="25"/>
        <v>386631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3021082</v>
      </c>
      <c r="R39" s="53">
        <f t="shared" si="21"/>
        <v>0</v>
      </c>
      <c r="S39" s="54">
        <f t="shared" si="22"/>
        <v>-85.32403905026132</v>
      </c>
      <c r="T39" s="53">
        <f>IF((+$E34+$E37) =0,0,(P39   /(+$E34+$E37) )*100)</f>
        <v>0</v>
      </c>
      <c r="U39" s="55">
        <f>IF((+$E34+$E37) =0,0,(Q39   /(+$E34+$E37) )*100)</f>
        <v>100.70273333333333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25000000</v>
      </c>
      <c r="C50" s="93"/>
      <c r="D50" s="93"/>
      <c r="E50" s="93">
        <f t="shared" si="26"/>
        <v>25000000</v>
      </c>
      <c r="F50" s="94">
        <v>20000000</v>
      </c>
      <c r="G50" s="95">
        <v>12500000</v>
      </c>
      <c r="H50" s="94"/>
      <c r="I50" s="95">
        <v>6042529</v>
      </c>
      <c r="J50" s="94"/>
      <c r="K50" s="95"/>
      <c r="L50" s="94"/>
      <c r="M50" s="95"/>
      <c r="N50" s="94"/>
      <c r="O50" s="95"/>
      <c r="P50" s="94">
        <f t="shared" si="27"/>
        <v>0</v>
      </c>
      <c r="Q50" s="95">
        <f t="shared" si="28"/>
        <v>6042529</v>
      </c>
      <c r="R50" s="49">
        <f t="shared" si="29"/>
        <v>0</v>
      </c>
      <c r="S50" s="50">
        <f t="shared" si="30"/>
        <v>-100</v>
      </c>
      <c r="T50" s="49">
        <f t="shared" si="31"/>
        <v>0</v>
      </c>
      <c r="U50" s="51">
        <f t="shared" si="32"/>
        <v>24.170116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25000000</v>
      </c>
      <c r="C52" s="96">
        <f>SUM(C41:C51)</f>
        <v>0</v>
      </c>
      <c r="D52" s="96"/>
      <c r="E52" s="96">
        <f t="shared" si="26"/>
        <v>25000000</v>
      </c>
      <c r="F52" s="97">
        <f t="shared" ref="F52:O52" si="33">SUM(F41:F51)</f>
        <v>20000000</v>
      </c>
      <c r="G52" s="98">
        <f t="shared" si="33"/>
        <v>12500000</v>
      </c>
      <c r="H52" s="97">
        <f t="shared" si="33"/>
        <v>0</v>
      </c>
      <c r="I52" s="98">
        <f t="shared" si="33"/>
        <v>6042529</v>
      </c>
      <c r="J52" s="97">
        <f t="shared" si="33"/>
        <v>0</v>
      </c>
      <c r="K52" s="98">
        <f t="shared" si="33"/>
        <v>0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6042529</v>
      </c>
      <c r="R52" s="53">
        <f t="shared" si="29"/>
        <v>0</v>
      </c>
      <c r="S52" s="54">
        <f t="shared" si="30"/>
        <v>-100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24.170116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33063000</v>
      </c>
      <c r="C64" s="105">
        <f>SUM(C9:C14,C17:C22,C25:C28,C31,C34:C38,C41:C51,C54:C57,C60:C62)</f>
        <v>0</v>
      </c>
      <c r="D64" s="105"/>
      <c r="E64" s="105">
        <f>$B64   +$C64   +$D64</f>
        <v>33063000</v>
      </c>
      <c r="F64" s="106">
        <f t="shared" ref="F64:O64" si="36">SUM(F9:F14,F17:F22,F25:F28,F31,F34:F38,F41:F51,F54:F57,F60:F62)</f>
        <v>27649000</v>
      </c>
      <c r="G64" s="107">
        <f t="shared" si="36"/>
        <v>17895000</v>
      </c>
      <c r="H64" s="106">
        <f t="shared" si="36"/>
        <v>386000</v>
      </c>
      <c r="I64" s="107">
        <f t="shared" si="36"/>
        <v>9241091</v>
      </c>
      <c r="J64" s="106">
        <f t="shared" si="36"/>
        <v>0</v>
      </c>
      <c r="K64" s="107">
        <f t="shared" si="36"/>
        <v>467422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386000</v>
      </c>
      <c r="Q64" s="107">
        <f>$I64   +$K64   +$M64   +$O64</f>
        <v>9708513</v>
      </c>
      <c r="R64" s="62">
        <f>IF($H64   =0,0,(($J64   -$H64   )/$H64   )*100)</f>
        <v>-100</v>
      </c>
      <c r="S64" s="63">
        <f>IF($I64   =0,0,(($K64   -$I64   )/$I64   )*100)</f>
        <v>-94.941917572286656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1.2393642639267941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31.171979450955213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26665000</v>
      </c>
      <c r="C66" s="93"/>
      <c r="D66" s="93"/>
      <c r="E66" s="93">
        <f>$B66   +$C66   +$D66</f>
        <v>26665000</v>
      </c>
      <c r="F66" s="94">
        <v>19070000</v>
      </c>
      <c r="G66" s="95">
        <v>11359000</v>
      </c>
      <c r="H66" s="94">
        <v>3309000</v>
      </c>
      <c r="I66" s="95">
        <v>4859536</v>
      </c>
      <c r="J66" s="94"/>
      <c r="K66" s="95">
        <v>9277493</v>
      </c>
      <c r="L66" s="94"/>
      <c r="M66" s="95"/>
      <c r="N66" s="94"/>
      <c r="O66" s="95"/>
      <c r="P66" s="94">
        <f>$H66   +$J66   +$L66   +$N66</f>
        <v>3309000</v>
      </c>
      <c r="Q66" s="95">
        <f>$I66   +$K66   +$M66   +$O66</f>
        <v>14137029</v>
      </c>
      <c r="R66" s="49">
        <f>IF($H66   =0,0,(($J66   -$H66   )/$H66   )*100)</f>
        <v>-100</v>
      </c>
      <c r="S66" s="50">
        <f>IF($I66   =0,0,(($K66   -$I66   )/$I66   )*100)</f>
        <v>90.913144794070874</v>
      </c>
      <c r="T66" s="49">
        <f>IF($E66   =0,0,($P66   /$E66   )*100)</f>
        <v>12.409525595349709</v>
      </c>
      <c r="U66" s="51">
        <f>IF($E66   =0,0,($Q66   /$E66   )*100)</f>
        <v>53.017172323270202</v>
      </c>
      <c r="V66" s="94"/>
      <c r="W66" s="95"/>
    </row>
    <row r="67" spans="1:23" ht="12.95" customHeight="1" x14ac:dyDescent="0.2">
      <c r="A67" s="57" t="s">
        <v>39</v>
      </c>
      <c r="B67" s="102">
        <f>B66</f>
        <v>26665000</v>
      </c>
      <c r="C67" s="102">
        <f>C66</f>
        <v>0</v>
      </c>
      <c r="D67" s="102"/>
      <c r="E67" s="102">
        <f>$B67   +$C67   +$D67</f>
        <v>26665000</v>
      </c>
      <c r="F67" s="103">
        <f t="shared" ref="F67:O67" si="37">F66</f>
        <v>19070000</v>
      </c>
      <c r="G67" s="104">
        <f t="shared" si="37"/>
        <v>11359000</v>
      </c>
      <c r="H67" s="103">
        <f t="shared" si="37"/>
        <v>3309000</v>
      </c>
      <c r="I67" s="104">
        <f t="shared" si="37"/>
        <v>4859536</v>
      </c>
      <c r="J67" s="103">
        <f t="shared" si="37"/>
        <v>0</v>
      </c>
      <c r="K67" s="104">
        <f t="shared" si="37"/>
        <v>9277493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3309000</v>
      </c>
      <c r="Q67" s="104">
        <f>$I67   +$K67   +$M67   +$O67</f>
        <v>14137029</v>
      </c>
      <c r="R67" s="58">
        <f>IF($H67   =0,0,(($J67   -$H67   )/$H67   )*100)</f>
        <v>-100</v>
      </c>
      <c r="S67" s="59">
        <f>IF($I67   =0,0,(($K67   -$I67   )/$I67   )*100)</f>
        <v>90.913144794070874</v>
      </c>
      <c r="T67" s="58">
        <f>IF($E67   =0,0,($P67   /$E67   )*100)</f>
        <v>12.409525595349709</v>
      </c>
      <c r="U67" s="60">
        <f>IF($E67   =0,0,($Q67   /$E67   )*100)</f>
        <v>53.017172323270202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26665000</v>
      </c>
      <c r="C68" s="105">
        <f>C66</f>
        <v>0</v>
      </c>
      <c r="D68" s="105"/>
      <c r="E68" s="105">
        <f>$B68   +$C68   +$D68</f>
        <v>26665000</v>
      </c>
      <c r="F68" s="106">
        <f t="shared" ref="F68:O68" si="38">F66</f>
        <v>19070000</v>
      </c>
      <c r="G68" s="107">
        <f t="shared" si="38"/>
        <v>11359000</v>
      </c>
      <c r="H68" s="106">
        <f t="shared" si="38"/>
        <v>3309000</v>
      </c>
      <c r="I68" s="107">
        <f t="shared" si="38"/>
        <v>4859536</v>
      </c>
      <c r="J68" s="106">
        <f t="shared" si="38"/>
        <v>0</v>
      </c>
      <c r="K68" s="107">
        <f t="shared" si="38"/>
        <v>9277493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3309000</v>
      </c>
      <c r="Q68" s="107">
        <f>$I68   +$K68   +$M68   +$O68</f>
        <v>14137029</v>
      </c>
      <c r="R68" s="62">
        <f>IF($H68   =0,0,(($J68   -$H68   )/$H68   )*100)</f>
        <v>-100</v>
      </c>
      <c r="S68" s="63">
        <f>IF($I68   =0,0,(($K68   -$I68   )/$I68   )*100)</f>
        <v>90.913144794070874</v>
      </c>
      <c r="T68" s="62">
        <f>IF($E68   =0,0,($P68   /$E68   )*100)</f>
        <v>12.409525595349709</v>
      </c>
      <c r="U68" s="66">
        <f>IF($E68   =0,0,($Q68   /$E68   )*100)</f>
        <v>53.017172323270202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59728000</v>
      </c>
      <c r="C69" s="105">
        <f>SUM(C9:C14,C17:C22,C25:C28,C31,C34:C38,C41:C51,C54:C57,C60:C62,C66)</f>
        <v>0</v>
      </c>
      <c r="D69" s="105"/>
      <c r="E69" s="105">
        <f>$B69   +$C69   +$D69</f>
        <v>59728000</v>
      </c>
      <c r="F69" s="106">
        <f t="shared" ref="F69:O69" si="39">SUM(F9:F14,F17:F22,F25:F28,F31,F34:F38,F41:F51,F54:F57,F60:F62,F66)</f>
        <v>46719000</v>
      </c>
      <c r="G69" s="107">
        <f t="shared" si="39"/>
        <v>29254000</v>
      </c>
      <c r="H69" s="106">
        <f t="shared" si="39"/>
        <v>3695000</v>
      </c>
      <c r="I69" s="107">
        <f t="shared" si="39"/>
        <v>14100627</v>
      </c>
      <c r="J69" s="106">
        <f t="shared" si="39"/>
        <v>0</v>
      </c>
      <c r="K69" s="107">
        <f t="shared" si="39"/>
        <v>9744915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3695000</v>
      </c>
      <c r="Q69" s="107">
        <f>$I69   +$K69   +$M69   +$O69</f>
        <v>23845542</v>
      </c>
      <c r="R69" s="62">
        <f>IF($H69   =0,0,(($J69   -$H69   )/$H69   )*100)</f>
        <v>-100</v>
      </c>
      <c r="S69" s="63">
        <f>IF($I69   =0,0,(($K69   -$I69   )/$I69   )*100)</f>
        <v>-30.8902008400052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6.3916277460646942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41.248126621691753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133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1250000</v>
      </c>
      <c r="C10" s="93"/>
      <c r="D10" s="93"/>
      <c r="E10" s="93">
        <f t="shared" ref="E10:E15" si="0">$B10   +$C10   +$D10</f>
        <v>1250000</v>
      </c>
      <c r="F10" s="94">
        <v>1250000</v>
      </c>
      <c r="G10" s="95">
        <v>1250000</v>
      </c>
      <c r="H10" s="94">
        <v>295000</v>
      </c>
      <c r="I10" s="95">
        <v>295551</v>
      </c>
      <c r="J10" s="94"/>
      <c r="K10" s="95"/>
      <c r="L10" s="94"/>
      <c r="M10" s="95"/>
      <c r="N10" s="94"/>
      <c r="O10" s="95"/>
      <c r="P10" s="94">
        <f t="shared" ref="P10:P15" si="1">$H10   +$J10   +$L10   +$N10</f>
        <v>295000</v>
      </c>
      <c r="Q10" s="95">
        <f t="shared" ref="Q10:Q15" si="2">$I10   +$K10   +$M10   +$O10</f>
        <v>295551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-100</v>
      </c>
      <c r="T10" s="49">
        <f t="shared" ref="T10:T14" si="5">IF($E10   =0,0,($P10   /$E10   )*100)</f>
        <v>23.599999999999998</v>
      </c>
      <c r="U10" s="51">
        <f t="shared" ref="U10:U14" si="6">IF($E10   =0,0,($Q10   /$E10   )*100)</f>
        <v>23.644080000000002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1250000</v>
      </c>
      <c r="C15" s="96">
        <f>SUM(C9:C14)</f>
        <v>0</v>
      </c>
      <c r="D15" s="96"/>
      <c r="E15" s="96">
        <f t="shared" si="0"/>
        <v>1250000</v>
      </c>
      <c r="F15" s="97">
        <f t="shared" ref="F15:O15" si="7">SUM(F9:F14)</f>
        <v>1250000</v>
      </c>
      <c r="G15" s="98">
        <f t="shared" si="7"/>
        <v>1250000</v>
      </c>
      <c r="H15" s="97">
        <f t="shared" si="7"/>
        <v>295000</v>
      </c>
      <c r="I15" s="98">
        <f t="shared" si="7"/>
        <v>295551</v>
      </c>
      <c r="J15" s="97">
        <f t="shared" si="7"/>
        <v>0</v>
      </c>
      <c r="K15" s="98">
        <f t="shared" si="7"/>
        <v>0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295000</v>
      </c>
      <c r="Q15" s="98">
        <f t="shared" si="2"/>
        <v>295551</v>
      </c>
      <c r="R15" s="53">
        <f t="shared" si="3"/>
        <v>-100</v>
      </c>
      <c r="S15" s="54">
        <f t="shared" si="4"/>
        <v>-100</v>
      </c>
      <c r="T15" s="53">
        <f>IF(SUM($E9:$E13) =0,0,(P15   /SUM($E9:$E13) )*100)</f>
        <v>23.599999999999998</v>
      </c>
      <c r="U15" s="55">
        <f>IF(SUM($E9:$E13) =0,0,(Q15   /SUM($E9:$E13) )*100)</f>
        <v>23.644080000000002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>
        <v>2516000</v>
      </c>
      <c r="C28" s="93"/>
      <c r="D28" s="93"/>
      <c r="E28" s="93">
        <f>$B28   +$C28   +$D28</f>
        <v>2516000</v>
      </c>
      <c r="F28" s="94">
        <v>1761000</v>
      </c>
      <c r="G28" s="95">
        <v>1761000</v>
      </c>
      <c r="H28" s="94">
        <v>400000</v>
      </c>
      <c r="I28" s="95">
        <v>351040</v>
      </c>
      <c r="J28" s="94"/>
      <c r="K28" s="95">
        <v>404682</v>
      </c>
      <c r="L28" s="94"/>
      <c r="M28" s="95"/>
      <c r="N28" s="94"/>
      <c r="O28" s="95"/>
      <c r="P28" s="94">
        <f>$H28   +$J28   +$L28   +$N28</f>
        <v>400000</v>
      </c>
      <c r="Q28" s="95">
        <f>$I28   +$K28   +$M28   +$O28</f>
        <v>755722</v>
      </c>
      <c r="R28" s="49">
        <f>IF($H28   =0,0,(($J28   -$H28   )/$H28   )*100)</f>
        <v>-100</v>
      </c>
      <c r="S28" s="50">
        <f>IF($I28   =0,0,(($K28   -$I28   )/$I28   )*100)</f>
        <v>15.28087967183227</v>
      </c>
      <c r="T28" s="49">
        <f>IF($E28   =0,0,($P28   /$E28   )*100)</f>
        <v>15.898251192368839</v>
      </c>
      <c r="U28" s="51">
        <f>IF($E28   =0,0,($Q28   /$E28   )*100)</f>
        <v>30.036645468998408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2516000</v>
      </c>
      <c r="C29" s="96">
        <f>SUM(C25:C28)</f>
        <v>0</v>
      </c>
      <c r="D29" s="96"/>
      <c r="E29" s="96">
        <f>$B29   +$C29   +$D29</f>
        <v>2516000</v>
      </c>
      <c r="F29" s="97">
        <f t="shared" ref="F29:O29" si="16">SUM(F25:F28)</f>
        <v>1761000</v>
      </c>
      <c r="G29" s="98">
        <f t="shared" si="16"/>
        <v>1761000</v>
      </c>
      <c r="H29" s="97">
        <f t="shared" si="16"/>
        <v>400000</v>
      </c>
      <c r="I29" s="98">
        <f t="shared" si="16"/>
        <v>351040</v>
      </c>
      <c r="J29" s="97">
        <f t="shared" si="16"/>
        <v>0</v>
      </c>
      <c r="K29" s="98">
        <f t="shared" si="16"/>
        <v>404682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400000</v>
      </c>
      <c r="Q29" s="98">
        <f>$I29   +$K29   +$M29   +$O29</f>
        <v>755722</v>
      </c>
      <c r="R29" s="53">
        <f>IF($H29   =0,0,(($J29   -$H29   )/$H29   )*100)</f>
        <v>-100</v>
      </c>
      <c r="S29" s="54">
        <f>IF($I29   =0,0,(($K29   -$I29   )/$I29   )*100)</f>
        <v>15.28087967183227</v>
      </c>
      <c r="T29" s="53">
        <f>IF($E29   =0,0,($P29   /$E29   )*100)</f>
        <v>15.898251192368839</v>
      </c>
      <c r="U29" s="55">
        <f>IF($E29   =0,0,($Q29   /$E29   )*100)</f>
        <v>30.036645468998408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1168000</v>
      </c>
      <c r="C31" s="93"/>
      <c r="D31" s="93"/>
      <c r="E31" s="93">
        <f>$B31   +$C31   +$D31</f>
        <v>1168000</v>
      </c>
      <c r="F31" s="94">
        <v>817000</v>
      </c>
      <c r="G31" s="95">
        <v>292000</v>
      </c>
      <c r="H31" s="94">
        <v>117000</v>
      </c>
      <c r="I31" s="95">
        <v>117224</v>
      </c>
      <c r="J31" s="94"/>
      <c r="K31" s="95">
        <v>66945</v>
      </c>
      <c r="L31" s="94"/>
      <c r="M31" s="95"/>
      <c r="N31" s="94"/>
      <c r="O31" s="95"/>
      <c r="P31" s="94">
        <f>$H31   +$J31   +$L31   +$N31</f>
        <v>117000</v>
      </c>
      <c r="Q31" s="95">
        <f>$I31   +$K31   +$M31   +$O31</f>
        <v>184169</v>
      </c>
      <c r="R31" s="49">
        <f>IF($H31   =0,0,(($J31   -$H31   )/$H31   )*100)</f>
        <v>-100</v>
      </c>
      <c r="S31" s="50">
        <f>IF($I31   =0,0,(($K31   -$I31   )/$I31   )*100)</f>
        <v>-42.89138742919539</v>
      </c>
      <c r="T31" s="49">
        <f>IF($E31   =0,0,($P31   /$E31   )*100)</f>
        <v>10.017123287671232</v>
      </c>
      <c r="U31" s="51">
        <f>IF($E31   =0,0,($Q31   /$E31   )*100)</f>
        <v>15.767893835616439</v>
      </c>
      <c r="V31" s="94"/>
      <c r="W31" s="95"/>
    </row>
    <row r="32" spans="1:23" ht="12.95" customHeight="1" x14ac:dyDescent="0.2">
      <c r="A32" s="52" t="s">
        <v>39</v>
      </c>
      <c r="B32" s="96">
        <f>B31</f>
        <v>1168000</v>
      </c>
      <c r="C32" s="96">
        <f>C31</f>
        <v>0</v>
      </c>
      <c r="D32" s="96"/>
      <c r="E32" s="96">
        <f>$B32   +$C32   +$D32</f>
        <v>1168000</v>
      </c>
      <c r="F32" s="97">
        <f t="shared" ref="F32:O32" si="17">F31</f>
        <v>817000</v>
      </c>
      <c r="G32" s="98">
        <f t="shared" si="17"/>
        <v>292000</v>
      </c>
      <c r="H32" s="97">
        <f t="shared" si="17"/>
        <v>117000</v>
      </c>
      <c r="I32" s="98">
        <f t="shared" si="17"/>
        <v>117224</v>
      </c>
      <c r="J32" s="97">
        <f t="shared" si="17"/>
        <v>0</v>
      </c>
      <c r="K32" s="98">
        <f t="shared" si="17"/>
        <v>66945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117000</v>
      </c>
      <c r="Q32" s="98">
        <f>$I32   +$K32   +$M32   +$O32</f>
        <v>184169</v>
      </c>
      <c r="R32" s="53">
        <f>IF($H32   =0,0,(($J32   -$H32   )/$H32   )*100)</f>
        <v>-100</v>
      </c>
      <c r="S32" s="54">
        <f>IF($I32   =0,0,(($K32   -$I32   )/$I32   )*100)</f>
        <v>-42.89138742919539</v>
      </c>
      <c r="T32" s="53">
        <f>IF($E32   =0,0,($P32   /$E32   )*100)</f>
        <v>10.017123287671232</v>
      </c>
      <c r="U32" s="55">
        <f>IF($E32   =0,0,($Q32   /$E32   )*100)</f>
        <v>15.767893835616439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/>
      <c r="C34" s="93"/>
      <c r="D34" s="93"/>
      <c r="E34" s="93">
        <f t="shared" ref="E34:E39" si="18">$B34   +$C34   +$D34</f>
        <v>0</v>
      </c>
      <c r="F34" s="94"/>
      <c r="G34" s="95"/>
      <c r="H34" s="94"/>
      <c r="I34" s="95"/>
      <c r="J34" s="94"/>
      <c r="K34" s="95"/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0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0</v>
      </c>
      <c r="U34" s="51">
        <f t="shared" ref="U34:U38" si="24">IF($E34   =0,0,($Q34   /$E34   )*100)</f>
        <v>0</v>
      </c>
      <c r="V34" s="94"/>
      <c r="W34" s="95"/>
    </row>
    <row r="35" spans="1:23" ht="12.95" customHeight="1" x14ac:dyDescent="0.2">
      <c r="A35" s="48" t="s">
        <v>56</v>
      </c>
      <c r="B35" s="93"/>
      <c r="C35" s="93"/>
      <c r="D35" s="93"/>
      <c r="E35" s="93">
        <f t="shared" si="18"/>
        <v>0</v>
      </c>
      <c r="F35" s="94"/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0</v>
      </c>
      <c r="C39" s="96">
        <f>SUM(C34:C38)</f>
        <v>0</v>
      </c>
      <c r="D39" s="96"/>
      <c r="E39" s="96">
        <f t="shared" si="18"/>
        <v>0</v>
      </c>
      <c r="F39" s="97">
        <f t="shared" ref="F39:O39" si="25">SUM(F34:F38)</f>
        <v>0</v>
      </c>
      <c r="G39" s="98">
        <f t="shared" si="25"/>
        <v>0</v>
      </c>
      <c r="H39" s="97">
        <f t="shared" si="25"/>
        <v>0</v>
      </c>
      <c r="I39" s="98">
        <f t="shared" si="25"/>
        <v>0</v>
      </c>
      <c r="J39" s="97">
        <f t="shared" si="25"/>
        <v>0</v>
      </c>
      <c r="K39" s="98">
        <f t="shared" si="25"/>
        <v>0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0</v>
      </c>
      <c r="R39" s="53">
        <f t="shared" si="21"/>
        <v>0</v>
      </c>
      <c r="S39" s="54">
        <f t="shared" si="22"/>
        <v>0</v>
      </c>
      <c r="T39" s="53">
        <f>IF((+$E34+$E37) =0,0,(P39   /(+$E34+$E37) )*100)</f>
        <v>0</v>
      </c>
      <c r="U39" s="55">
        <f>IF((+$E34+$E37) =0,0,(Q39   /(+$E34+$E37) )*100)</f>
        <v>0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/>
      <c r="C50" s="93"/>
      <c r="D50" s="93"/>
      <c r="E50" s="93">
        <f t="shared" si="26"/>
        <v>0</v>
      </c>
      <c r="F50" s="94"/>
      <c r="G50" s="95"/>
      <c r="H50" s="94"/>
      <c r="I50" s="95"/>
      <c r="J50" s="94"/>
      <c r="K50" s="95"/>
      <c r="L50" s="94"/>
      <c r="M50" s="95"/>
      <c r="N50" s="94"/>
      <c r="O50" s="95"/>
      <c r="P50" s="94">
        <f t="shared" si="27"/>
        <v>0</v>
      </c>
      <c r="Q50" s="95">
        <f t="shared" si="28"/>
        <v>0</v>
      </c>
      <c r="R50" s="49">
        <f t="shared" si="29"/>
        <v>0</v>
      </c>
      <c r="S50" s="50">
        <f t="shared" si="30"/>
        <v>0</v>
      </c>
      <c r="T50" s="49">
        <f t="shared" si="31"/>
        <v>0</v>
      </c>
      <c r="U50" s="51">
        <f t="shared" si="32"/>
        <v>0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0</v>
      </c>
      <c r="C52" s="96">
        <f>SUM(C41:C51)</f>
        <v>0</v>
      </c>
      <c r="D52" s="96"/>
      <c r="E52" s="96">
        <f t="shared" si="26"/>
        <v>0</v>
      </c>
      <c r="F52" s="97">
        <f t="shared" ref="F52:O52" si="33">SUM(F41:F51)</f>
        <v>0</v>
      </c>
      <c r="G52" s="98">
        <f t="shared" si="33"/>
        <v>0</v>
      </c>
      <c r="H52" s="97">
        <f t="shared" si="33"/>
        <v>0</v>
      </c>
      <c r="I52" s="98">
        <f t="shared" si="33"/>
        <v>0</v>
      </c>
      <c r="J52" s="97">
        <f t="shared" si="33"/>
        <v>0</v>
      </c>
      <c r="K52" s="98">
        <f t="shared" si="33"/>
        <v>0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0</v>
      </c>
      <c r="R52" s="53">
        <f t="shared" si="29"/>
        <v>0</v>
      </c>
      <c r="S52" s="54">
        <f t="shared" si="30"/>
        <v>0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0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4934000</v>
      </c>
      <c r="C64" s="105">
        <f>SUM(C9:C14,C17:C22,C25:C28,C31,C34:C38,C41:C51,C54:C57,C60:C62)</f>
        <v>0</v>
      </c>
      <c r="D64" s="105"/>
      <c r="E64" s="105">
        <f>$B64   +$C64   +$D64</f>
        <v>4934000</v>
      </c>
      <c r="F64" s="106">
        <f t="shared" ref="F64:O64" si="36">SUM(F9:F14,F17:F22,F25:F28,F31,F34:F38,F41:F51,F54:F57,F60:F62)</f>
        <v>3828000</v>
      </c>
      <c r="G64" s="107">
        <f t="shared" si="36"/>
        <v>3303000</v>
      </c>
      <c r="H64" s="106">
        <f t="shared" si="36"/>
        <v>812000</v>
      </c>
      <c r="I64" s="107">
        <f t="shared" si="36"/>
        <v>763815</v>
      </c>
      <c r="J64" s="106">
        <f t="shared" si="36"/>
        <v>0</v>
      </c>
      <c r="K64" s="107">
        <f t="shared" si="36"/>
        <v>471627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812000</v>
      </c>
      <c r="Q64" s="107">
        <f>$I64   +$K64   +$M64   +$O64</f>
        <v>1235442</v>
      </c>
      <c r="R64" s="62">
        <f>IF($H64   =0,0,(($J64   -$H64   )/$H64   )*100)</f>
        <v>-100</v>
      </c>
      <c r="S64" s="63">
        <f>IF($I64   =0,0,(($K64   -$I64   )/$I64   )*100)</f>
        <v>-38.253765636967067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16.457235508715037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25.039359546007294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/>
      <c r="C66" s="93"/>
      <c r="D66" s="93"/>
      <c r="E66" s="93">
        <f>$B66   +$C66   +$D66</f>
        <v>0</v>
      </c>
      <c r="F66" s="94"/>
      <c r="G66" s="95"/>
      <c r="H66" s="94"/>
      <c r="I66" s="95"/>
      <c r="J66" s="94"/>
      <c r="K66" s="95"/>
      <c r="L66" s="94"/>
      <c r="M66" s="95"/>
      <c r="N66" s="94"/>
      <c r="O66" s="95"/>
      <c r="P66" s="94">
        <f>$H66   +$J66   +$L66   +$N66</f>
        <v>0</v>
      </c>
      <c r="Q66" s="95">
        <f>$I66   +$K66   +$M66   +$O66</f>
        <v>0</v>
      </c>
      <c r="R66" s="49">
        <f>IF($H66   =0,0,(($J66   -$H66   )/$H66   )*100)</f>
        <v>0</v>
      </c>
      <c r="S66" s="50">
        <f>IF($I66   =0,0,(($K66   -$I66   )/$I66   )*100)</f>
        <v>0</v>
      </c>
      <c r="T66" s="49">
        <f>IF($E66   =0,0,($P66   /$E66   )*100)</f>
        <v>0</v>
      </c>
      <c r="U66" s="51">
        <f>IF($E66   =0,0,($Q66   /$E66   )*100)</f>
        <v>0</v>
      </c>
      <c r="V66" s="94"/>
      <c r="W66" s="95"/>
    </row>
    <row r="67" spans="1:23" ht="12.95" customHeight="1" x14ac:dyDescent="0.2">
      <c r="A67" s="57" t="s">
        <v>39</v>
      </c>
      <c r="B67" s="102">
        <f>B66</f>
        <v>0</v>
      </c>
      <c r="C67" s="102">
        <f>C66</f>
        <v>0</v>
      </c>
      <c r="D67" s="102"/>
      <c r="E67" s="102">
        <f>$B67   +$C67   +$D67</f>
        <v>0</v>
      </c>
      <c r="F67" s="103">
        <f t="shared" ref="F67:O67" si="37">F66</f>
        <v>0</v>
      </c>
      <c r="G67" s="104">
        <f t="shared" si="37"/>
        <v>0</v>
      </c>
      <c r="H67" s="103">
        <f t="shared" si="37"/>
        <v>0</v>
      </c>
      <c r="I67" s="104">
        <f t="shared" si="37"/>
        <v>0</v>
      </c>
      <c r="J67" s="103">
        <f t="shared" si="37"/>
        <v>0</v>
      </c>
      <c r="K67" s="104">
        <f t="shared" si="37"/>
        <v>0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0</v>
      </c>
      <c r="Q67" s="104">
        <f>$I67   +$K67   +$M67   +$O67</f>
        <v>0</v>
      </c>
      <c r="R67" s="58">
        <f>IF($H67   =0,0,(($J67   -$H67   )/$H67   )*100)</f>
        <v>0</v>
      </c>
      <c r="S67" s="59">
        <f>IF($I67   =0,0,(($K67   -$I67   )/$I67   )*100)</f>
        <v>0</v>
      </c>
      <c r="T67" s="58">
        <f>IF($E67   =0,0,($P67   /$E67   )*100)</f>
        <v>0</v>
      </c>
      <c r="U67" s="60">
        <f>IF($E67   =0,0,($Q67   /$E67   )*100)</f>
        <v>0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0</v>
      </c>
      <c r="C68" s="105">
        <f>C66</f>
        <v>0</v>
      </c>
      <c r="D68" s="105"/>
      <c r="E68" s="105">
        <f>$B68   +$C68   +$D68</f>
        <v>0</v>
      </c>
      <c r="F68" s="106">
        <f t="shared" ref="F68:O68" si="38">F66</f>
        <v>0</v>
      </c>
      <c r="G68" s="107">
        <f t="shared" si="38"/>
        <v>0</v>
      </c>
      <c r="H68" s="106">
        <f t="shared" si="38"/>
        <v>0</v>
      </c>
      <c r="I68" s="107">
        <f t="shared" si="38"/>
        <v>0</v>
      </c>
      <c r="J68" s="106">
        <f t="shared" si="38"/>
        <v>0</v>
      </c>
      <c r="K68" s="107">
        <f t="shared" si="38"/>
        <v>0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0</v>
      </c>
      <c r="Q68" s="107">
        <f>$I68   +$K68   +$M68   +$O68</f>
        <v>0</v>
      </c>
      <c r="R68" s="62">
        <f>IF($H68   =0,0,(($J68   -$H68   )/$H68   )*100)</f>
        <v>0</v>
      </c>
      <c r="S68" s="63">
        <f>IF($I68   =0,0,(($K68   -$I68   )/$I68   )*100)</f>
        <v>0</v>
      </c>
      <c r="T68" s="62">
        <f>IF($E68   =0,0,($P68   /$E68   )*100)</f>
        <v>0</v>
      </c>
      <c r="U68" s="66">
        <f>IF($E68   =0,0,($Q68   /$E68   )*100)</f>
        <v>0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4934000</v>
      </c>
      <c r="C69" s="105">
        <f>SUM(C9:C14,C17:C22,C25:C28,C31,C34:C38,C41:C51,C54:C57,C60:C62,C66)</f>
        <v>0</v>
      </c>
      <c r="D69" s="105"/>
      <c r="E69" s="105">
        <f>$B69   +$C69   +$D69</f>
        <v>4934000</v>
      </c>
      <c r="F69" s="106">
        <f t="shared" ref="F69:O69" si="39">SUM(F9:F14,F17:F22,F25:F28,F31,F34:F38,F41:F51,F54:F57,F60:F62,F66)</f>
        <v>3828000</v>
      </c>
      <c r="G69" s="107">
        <f t="shared" si="39"/>
        <v>3303000</v>
      </c>
      <c r="H69" s="106">
        <f t="shared" si="39"/>
        <v>812000</v>
      </c>
      <c r="I69" s="107">
        <f t="shared" si="39"/>
        <v>763815</v>
      </c>
      <c r="J69" s="106">
        <f t="shared" si="39"/>
        <v>0</v>
      </c>
      <c r="K69" s="107">
        <f t="shared" si="39"/>
        <v>471627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812000</v>
      </c>
      <c r="Q69" s="107">
        <f>$I69   +$K69   +$M69   +$O69</f>
        <v>1235442</v>
      </c>
      <c r="R69" s="62">
        <f>IF($H69   =0,0,(($J69   -$H69   )/$H69   )*100)</f>
        <v>-100</v>
      </c>
      <c r="S69" s="63">
        <f>IF($I69   =0,0,(($K69   -$I69   )/$I69   )*100)</f>
        <v>-38.253765636967067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16.457235508715037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25.039359546007294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106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1250000</v>
      </c>
      <c r="C10" s="93"/>
      <c r="D10" s="93"/>
      <c r="E10" s="93">
        <f t="shared" ref="E10:E15" si="0">$B10   +$C10   +$D10</f>
        <v>1250000</v>
      </c>
      <c r="F10" s="94">
        <v>1250000</v>
      </c>
      <c r="G10" s="95">
        <v>1250000</v>
      </c>
      <c r="H10" s="94">
        <v>301000</v>
      </c>
      <c r="I10" s="95">
        <v>434378</v>
      </c>
      <c r="J10" s="94"/>
      <c r="K10" s="95">
        <v>46006</v>
      </c>
      <c r="L10" s="94"/>
      <c r="M10" s="95"/>
      <c r="N10" s="94"/>
      <c r="O10" s="95"/>
      <c r="P10" s="94">
        <f t="shared" ref="P10:P15" si="1">$H10   +$J10   +$L10   +$N10</f>
        <v>301000</v>
      </c>
      <c r="Q10" s="95">
        <f t="shared" ref="Q10:Q15" si="2">$I10   +$K10   +$M10   +$O10</f>
        <v>480384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-89.408763795588172</v>
      </c>
      <c r="T10" s="49">
        <f t="shared" ref="T10:T14" si="5">IF($E10   =0,0,($P10   /$E10   )*100)</f>
        <v>24.08</v>
      </c>
      <c r="U10" s="51">
        <f t="shared" ref="U10:U14" si="6">IF($E10   =0,0,($Q10   /$E10   )*100)</f>
        <v>38.430720000000001</v>
      </c>
      <c r="V10" s="94"/>
      <c r="W10" s="95"/>
    </row>
    <row r="11" spans="1:23" ht="12.95" customHeight="1" x14ac:dyDescent="0.2">
      <c r="A11" s="48" t="s">
        <v>35</v>
      </c>
      <c r="B11" s="93">
        <v>3200000</v>
      </c>
      <c r="C11" s="93"/>
      <c r="D11" s="93"/>
      <c r="E11" s="93">
        <f t="shared" si="0"/>
        <v>3200000</v>
      </c>
      <c r="F11" s="94">
        <v>1643000</v>
      </c>
      <c r="G11" s="95">
        <v>1643000</v>
      </c>
      <c r="H11" s="94">
        <v>803000</v>
      </c>
      <c r="I11" s="95">
        <v>575892</v>
      </c>
      <c r="J11" s="94"/>
      <c r="K11" s="95">
        <v>483909</v>
      </c>
      <c r="L11" s="94"/>
      <c r="M11" s="95"/>
      <c r="N11" s="94"/>
      <c r="O11" s="95"/>
      <c r="P11" s="94">
        <f t="shared" si="1"/>
        <v>803000</v>
      </c>
      <c r="Q11" s="95">
        <f t="shared" si="2"/>
        <v>1059801</v>
      </c>
      <c r="R11" s="49">
        <f t="shared" si="3"/>
        <v>-100</v>
      </c>
      <c r="S11" s="50">
        <f t="shared" si="4"/>
        <v>-15.972265633139546</v>
      </c>
      <c r="T11" s="49">
        <f t="shared" si="5"/>
        <v>25.093749999999996</v>
      </c>
      <c r="U11" s="51">
        <f t="shared" si="6"/>
        <v>33.118781249999998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4450000</v>
      </c>
      <c r="C15" s="96">
        <f>SUM(C9:C14)</f>
        <v>0</v>
      </c>
      <c r="D15" s="96"/>
      <c r="E15" s="96">
        <f t="shared" si="0"/>
        <v>4450000</v>
      </c>
      <c r="F15" s="97">
        <f t="shared" ref="F15:O15" si="7">SUM(F9:F14)</f>
        <v>2893000</v>
      </c>
      <c r="G15" s="98">
        <f t="shared" si="7"/>
        <v>2893000</v>
      </c>
      <c r="H15" s="97">
        <f t="shared" si="7"/>
        <v>1104000</v>
      </c>
      <c r="I15" s="98">
        <f t="shared" si="7"/>
        <v>1010270</v>
      </c>
      <c r="J15" s="97">
        <f t="shared" si="7"/>
        <v>0</v>
      </c>
      <c r="K15" s="98">
        <f t="shared" si="7"/>
        <v>529915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1104000</v>
      </c>
      <c r="Q15" s="98">
        <f t="shared" si="2"/>
        <v>1540185</v>
      </c>
      <c r="R15" s="53">
        <f t="shared" si="3"/>
        <v>-100</v>
      </c>
      <c r="S15" s="54">
        <f t="shared" si="4"/>
        <v>-47.547190355053601</v>
      </c>
      <c r="T15" s="53">
        <f>IF(SUM($E9:$E13) =0,0,(P15   /SUM($E9:$E13) )*100)</f>
        <v>24.808988764044944</v>
      </c>
      <c r="U15" s="55">
        <f>IF(SUM($E9:$E13) =0,0,(Q15   /SUM($E9:$E13) )*100)</f>
        <v>34.610898876404491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>
        <v>1637000</v>
      </c>
      <c r="C18" s="93"/>
      <c r="D18" s="93"/>
      <c r="E18" s="93">
        <f t="shared" si="8"/>
        <v>1637000</v>
      </c>
      <c r="F18" s="94">
        <v>1637000</v>
      </c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1637000</v>
      </c>
      <c r="C23" s="96">
        <f>SUM(C17:C22)</f>
        <v>0</v>
      </c>
      <c r="D23" s="96"/>
      <c r="E23" s="96">
        <f t="shared" si="8"/>
        <v>1637000</v>
      </c>
      <c r="F23" s="97">
        <f t="shared" ref="F23:O23" si="15">SUM(F17:F22)</f>
        <v>1637000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>
        <v>1979000</v>
      </c>
      <c r="C28" s="93"/>
      <c r="D28" s="93"/>
      <c r="E28" s="93">
        <f>$B28   +$C28   +$D28</f>
        <v>1979000</v>
      </c>
      <c r="F28" s="94">
        <v>1385000</v>
      </c>
      <c r="G28" s="95">
        <v>1385000</v>
      </c>
      <c r="H28" s="94">
        <v>266000</v>
      </c>
      <c r="I28" s="95">
        <v>223708</v>
      </c>
      <c r="J28" s="94"/>
      <c r="K28" s="95">
        <v>281699</v>
      </c>
      <c r="L28" s="94"/>
      <c r="M28" s="95"/>
      <c r="N28" s="94"/>
      <c r="O28" s="95"/>
      <c r="P28" s="94">
        <f>$H28   +$J28   +$L28   +$N28</f>
        <v>266000</v>
      </c>
      <c r="Q28" s="95">
        <f>$I28   +$K28   +$M28   +$O28</f>
        <v>505407</v>
      </c>
      <c r="R28" s="49">
        <f>IF($H28   =0,0,(($J28   -$H28   )/$H28   )*100)</f>
        <v>-100</v>
      </c>
      <c r="S28" s="50">
        <f>IF($I28   =0,0,(($K28   -$I28   )/$I28   )*100)</f>
        <v>25.922631287213687</v>
      </c>
      <c r="T28" s="49">
        <f>IF($E28   =0,0,($P28   /$E28   )*100)</f>
        <v>13.441131884790297</v>
      </c>
      <c r="U28" s="51">
        <f>IF($E28   =0,0,($Q28   /$E28   )*100)</f>
        <v>25.538504295098534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1979000</v>
      </c>
      <c r="C29" s="96">
        <f>SUM(C25:C28)</f>
        <v>0</v>
      </c>
      <c r="D29" s="96"/>
      <c r="E29" s="96">
        <f>$B29   +$C29   +$D29</f>
        <v>1979000</v>
      </c>
      <c r="F29" s="97">
        <f t="shared" ref="F29:O29" si="16">SUM(F25:F28)</f>
        <v>1385000</v>
      </c>
      <c r="G29" s="98">
        <f t="shared" si="16"/>
        <v>1385000</v>
      </c>
      <c r="H29" s="97">
        <f t="shared" si="16"/>
        <v>266000</v>
      </c>
      <c r="I29" s="98">
        <f t="shared" si="16"/>
        <v>223708</v>
      </c>
      <c r="J29" s="97">
        <f t="shared" si="16"/>
        <v>0</v>
      </c>
      <c r="K29" s="98">
        <f t="shared" si="16"/>
        <v>281699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266000</v>
      </c>
      <c r="Q29" s="98">
        <f>$I29   +$K29   +$M29   +$O29</f>
        <v>505407</v>
      </c>
      <c r="R29" s="53">
        <f>IF($H29   =0,0,(($J29   -$H29   )/$H29   )*100)</f>
        <v>-100</v>
      </c>
      <c r="S29" s="54">
        <f>IF($I29   =0,0,(($K29   -$I29   )/$I29   )*100)</f>
        <v>25.922631287213687</v>
      </c>
      <c r="T29" s="53">
        <f>IF($E29   =0,0,($P29   /$E29   )*100)</f>
        <v>13.441131884790297</v>
      </c>
      <c r="U29" s="55">
        <f>IF($E29   =0,0,($Q29   /$E29   )*100)</f>
        <v>25.538504295098534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/>
      <c r="I31" s="95"/>
      <c r="J31" s="94"/>
      <c r="K31" s="95">
        <v>701339</v>
      </c>
      <c r="L31" s="94"/>
      <c r="M31" s="95"/>
      <c r="N31" s="94"/>
      <c r="O31" s="95"/>
      <c r="P31" s="94">
        <f>$H31   +$J31   +$L31   +$N31</f>
        <v>0</v>
      </c>
      <c r="Q31" s="95">
        <f>$I31   +$K31   +$M31   +$O31</f>
        <v>701339</v>
      </c>
      <c r="R31" s="49">
        <f>IF($H31   =0,0,(($J31   -$H31   )/$H31   )*100)</f>
        <v>0</v>
      </c>
      <c r="S31" s="50">
        <f>IF($I31   =0,0,(($K31   -$I31   )/$I31   )*100)</f>
        <v>0</v>
      </c>
      <c r="T31" s="49">
        <f>IF($E31   =0,0,($P31   /$E31   )*100)</f>
        <v>0</v>
      </c>
      <c r="U31" s="51">
        <f>IF($E31   =0,0,($Q31   /$E31   )*100)</f>
        <v>70.133900000000011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0</v>
      </c>
      <c r="I32" s="98">
        <f t="shared" si="17"/>
        <v>0</v>
      </c>
      <c r="J32" s="97">
        <f t="shared" si="17"/>
        <v>0</v>
      </c>
      <c r="K32" s="98">
        <f t="shared" si="17"/>
        <v>701339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0</v>
      </c>
      <c r="Q32" s="98">
        <f>$I32   +$K32   +$M32   +$O32</f>
        <v>701339</v>
      </c>
      <c r="R32" s="53">
        <f>IF($H32   =0,0,(($J32   -$H32   )/$H32   )*100)</f>
        <v>0</v>
      </c>
      <c r="S32" s="54">
        <f>IF($I32   =0,0,(($K32   -$I32   )/$I32   )*100)</f>
        <v>0</v>
      </c>
      <c r="T32" s="53">
        <f>IF($E32   =0,0,($P32   /$E32   )*100)</f>
        <v>0</v>
      </c>
      <c r="U32" s="55">
        <f>IF($E32   =0,0,($Q32   /$E32   )*100)</f>
        <v>70.133900000000011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/>
      <c r="C34" s="93"/>
      <c r="D34" s="93"/>
      <c r="E34" s="93">
        <f t="shared" ref="E34:E39" si="18">$B34   +$C34   +$D34</f>
        <v>0</v>
      </c>
      <c r="F34" s="94"/>
      <c r="G34" s="95"/>
      <c r="H34" s="94"/>
      <c r="I34" s="95"/>
      <c r="J34" s="94"/>
      <c r="K34" s="95"/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0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0</v>
      </c>
      <c r="U34" s="51">
        <f t="shared" ref="U34:U38" si="24">IF($E34   =0,0,($Q34   /$E34   )*100)</f>
        <v>0</v>
      </c>
      <c r="V34" s="94"/>
      <c r="W34" s="95"/>
    </row>
    <row r="35" spans="1:23" ht="12.95" customHeight="1" x14ac:dyDescent="0.2">
      <c r="A35" s="48" t="s">
        <v>56</v>
      </c>
      <c r="B35" s="93"/>
      <c r="C35" s="93"/>
      <c r="D35" s="93"/>
      <c r="E35" s="93">
        <f t="shared" si="18"/>
        <v>0</v>
      </c>
      <c r="F35" s="94"/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0</v>
      </c>
      <c r="C39" s="96">
        <f>SUM(C34:C38)</f>
        <v>0</v>
      </c>
      <c r="D39" s="96"/>
      <c r="E39" s="96">
        <f t="shared" si="18"/>
        <v>0</v>
      </c>
      <c r="F39" s="97">
        <f t="shared" ref="F39:O39" si="25">SUM(F34:F38)</f>
        <v>0</v>
      </c>
      <c r="G39" s="98">
        <f t="shared" si="25"/>
        <v>0</v>
      </c>
      <c r="H39" s="97">
        <f t="shared" si="25"/>
        <v>0</v>
      </c>
      <c r="I39" s="98">
        <f t="shared" si="25"/>
        <v>0</v>
      </c>
      <c r="J39" s="97">
        <f t="shared" si="25"/>
        <v>0</v>
      </c>
      <c r="K39" s="98">
        <f t="shared" si="25"/>
        <v>0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0</v>
      </c>
      <c r="R39" s="53">
        <f t="shared" si="21"/>
        <v>0</v>
      </c>
      <c r="S39" s="54">
        <f t="shared" si="22"/>
        <v>0</v>
      </c>
      <c r="T39" s="53">
        <f>IF((+$E34+$E37) =0,0,(P39   /(+$E34+$E37) )*100)</f>
        <v>0</v>
      </c>
      <c r="U39" s="55">
        <f>IF((+$E34+$E37) =0,0,(Q39   /(+$E34+$E37) )*100)</f>
        <v>0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/>
      <c r="C50" s="93"/>
      <c r="D50" s="93"/>
      <c r="E50" s="93">
        <f t="shared" si="26"/>
        <v>0</v>
      </c>
      <c r="F50" s="94"/>
      <c r="G50" s="95"/>
      <c r="H50" s="94"/>
      <c r="I50" s="95"/>
      <c r="J50" s="94"/>
      <c r="K50" s="95"/>
      <c r="L50" s="94"/>
      <c r="M50" s="95"/>
      <c r="N50" s="94"/>
      <c r="O50" s="95"/>
      <c r="P50" s="94">
        <f t="shared" si="27"/>
        <v>0</v>
      </c>
      <c r="Q50" s="95">
        <f t="shared" si="28"/>
        <v>0</v>
      </c>
      <c r="R50" s="49">
        <f t="shared" si="29"/>
        <v>0</v>
      </c>
      <c r="S50" s="50">
        <f t="shared" si="30"/>
        <v>0</v>
      </c>
      <c r="T50" s="49">
        <f t="shared" si="31"/>
        <v>0</v>
      </c>
      <c r="U50" s="51">
        <f t="shared" si="32"/>
        <v>0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0</v>
      </c>
      <c r="C52" s="96">
        <f>SUM(C41:C51)</f>
        <v>0</v>
      </c>
      <c r="D52" s="96"/>
      <c r="E52" s="96">
        <f t="shared" si="26"/>
        <v>0</v>
      </c>
      <c r="F52" s="97">
        <f t="shared" ref="F52:O52" si="33">SUM(F41:F51)</f>
        <v>0</v>
      </c>
      <c r="G52" s="98">
        <f t="shared" si="33"/>
        <v>0</v>
      </c>
      <c r="H52" s="97">
        <f t="shared" si="33"/>
        <v>0</v>
      </c>
      <c r="I52" s="98">
        <f t="shared" si="33"/>
        <v>0</v>
      </c>
      <c r="J52" s="97">
        <f t="shared" si="33"/>
        <v>0</v>
      </c>
      <c r="K52" s="98">
        <f t="shared" si="33"/>
        <v>0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0</v>
      </c>
      <c r="R52" s="53">
        <f t="shared" si="29"/>
        <v>0</v>
      </c>
      <c r="S52" s="54">
        <f t="shared" si="30"/>
        <v>0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0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9066000</v>
      </c>
      <c r="C64" s="105">
        <f>SUM(C9:C14,C17:C22,C25:C28,C31,C34:C38,C41:C51,C54:C57,C60:C62)</f>
        <v>0</v>
      </c>
      <c r="D64" s="105"/>
      <c r="E64" s="105">
        <f>$B64   +$C64   +$D64</f>
        <v>9066000</v>
      </c>
      <c r="F64" s="106">
        <f t="shared" ref="F64:O64" si="36">SUM(F9:F14,F17:F22,F25:F28,F31,F34:F38,F41:F51,F54:F57,F60:F62)</f>
        <v>6615000</v>
      </c>
      <c r="G64" s="107">
        <f t="shared" si="36"/>
        <v>4528000</v>
      </c>
      <c r="H64" s="106">
        <f t="shared" si="36"/>
        <v>1370000</v>
      </c>
      <c r="I64" s="107">
        <f t="shared" si="36"/>
        <v>1233978</v>
      </c>
      <c r="J64" s="106">
        <f t="shared" si="36"/>
        <v>0</v>
      </c>
      <c r="K64" s="107">
        <f t="shared" si="36"/>
        <v>1512953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1370000</v>
      </c>
      <c r="Q64" s="107">
        <f>$I64   +$K64   +$M64   +$O64</f>
        <v>2746931</v>
      </c>
      <c r="R64" s="62">
        <f>IF($H64   =0,0,(($J64   -$H64   )/$H64   )*100)</f>
        <v>-100</v>
      </c>
      <c r="S64" s="63">
        <f>IF($I64   =0,0,(($K64   -$I64   )/$I64   )*100)</f>
        <v>22.607777448220308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18.441243774397631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36.975784089379459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/>
      <c r="C66" s="93"/>
      <c r="D66" s="93"/>
      <c r="E66" s="93">
        <f>$B66   +$C66   +$D66</f>
        <v>0</v>
      </c>
      <c r="F66" s="94"/>
      <c r="G66" s="95"/>
      <c r="H66" s="94"/>
      <c r="I66" s="95"/>
      <c r="J66" s="94"/>
      <c r="K66" s="95"/>
      <c r="L66" s="94"/>
      <c r="M66" s="95"/>
      <c r="N66" s="94"/>
      <c r="O66" s="95"/>
      <c r="P66" s="94">
        <f>$H66   +$J66   +$L66   +$N66</f>
        <v>0</v>
      </c>
      <c r="Q66" s="95">
        <f>$I66   +$K66   +$M66   +$O66</f>
        <v>0</v>
      </c>
      <c r="R66" s="49">
        <f>IF($H66   =0,0,(($J66   -$H66   )/$H66   )*100)</f>
        <v>0</v>
      </c>
      <c r="S66" s="50">
        <f>IF($I66   =0,0,(($K66   -$I66   )/$I66   )*100)</f>
        <v>0</v>
      </c>
      <c r="T66" s="49">
        <f>IF($E66   =0,0,($P66   /$E66   )*100)</f>
        <v>0</v>
      </c>
      <c r="U66" s="51">
        <f>IF($E66   =0,0,($Q66   /$E66   )*100)</f>
        <v>0</v>
      </c>
      <c r="V66" s="94"/>
      <c r="W66" s="95"/>
    </row>
    <row r="67" spans="1:23" ht="12.95" customHeight="1" x14ac:dyDescent="0.2">
      <c r="A67" s="57" t="s">
        <v>39</v>
      </c>
      <c r="B67" s="102">
        <f>B66</f>
        <v>0</v>
      </c>
      <c r="C67" s="102">
        <f>C66</f>
        <v>0</v>
      </c>
      <c r="D67" s="102"/>
      <c r="E67" s="102">
        <f>$B67   +$C67   +$D67</f>
        <v>0</v>
      </c>
      <c r="F67" s="103">
        <f t="shared" ref="F67:O67" si="37">F66</f>
        <v>0</v>
      </c>
      <c r="G67" s="104">
        <f t="shared" si="37"/>
        <v>0</v>
      </c>
      <c r="H67" s="103">
        <f t="shared" si="37"/>
        <v>0</v>
      </c>
      <c r="I67" s="104">
        <f t="shared" si="37"/>
        <v>0</v>
      </c>
      <c r="J67" s="103">
        <f t="shared" si="37"/>
        <v>0</v>
      </c>
      <c r="K67" s="104">
        <f t="shared" si="37"/>
        <v>0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0</v>
      </c>
      <c r="Q67" s="104">
        <f>$I67   +$K67   +$M67   +$O67</f>
        <v>0</v>
      </c>
      <c r="R67" s="58">
        <f>IF($H67   =0,0,(($J67   -$H67   )/$H67   )*100)</f>
        <v>0</v>
      </c>
      <c r="S67" s="59">
        <f>IF($I67   =0,0,(($K67   -$I67   )/$I67   )*100)</f>
        <v>0</v>
      </c>
      <c r="T67" s="58">
        <f>IF($E67   =0,0,($P67   /$E67   )*100)</f>
        <v>0</v>
      </c>
      <c r="U67" s="60">
        <f>IF($E67   =0,0,($Q67   /$E67   )*100)</f>
        <v>0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0</v>
      </c>
      <c r="C68" s="105">
        <f>C66</f>
        <v>0</v>
      </c>
      <c r="D68" s="105"/>
      <c r="E68" s="105">
        <f>$B68   +$C68   +$D68</f>
        <v>0</v>
      </c>
      <c r="F68" s="106">
        <f t="shared" ref="F68:O68" si="38">F66</f>
        <v>0</v>
      </c>
      <c r="G68" s="107">
        <f t="shared" si="38"/>
        <v>0</v>
      </c>
      <c r="H68" s="106">
        <f t="shared" si="38"/>
        <v>0</v>
      </c>
      <c r="I68" s="107">
        <f t="shared" si="38"/>
        <v>0</v>
      </c>
      <c r="J68" s="106">
        <f t="shared" si="38"/>
        <v>0</v>
      </c>
      <c r="K68" s="107">
        <f t="shared" si="38"/>
        <v>0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0</v>
      </c>
      <c r="Q68" s="107">
        <f>$I68   +$K68   +$M68   +$O68</f>
        <v>0</v>
      </c>
      <c r="R68" s="62">
        <f>IF($H68   =0,0,(($J68   -$H68   )/$H68   )*100)</f>
        <v>0</v>
      </c>
      <c r="S68" s="63">
        <f>IF($I68   =0,0,(($K68   -$I68   )/$I68   )*100)</f>
        <v>0</v>
      </c>
      <c r="T68" s="62">
        <f>IF($E68   =0,0,($P68   /$E68   )*100)</f>
        <v>0</v>
      </c>
      <c r="U68" s="66">
        <f>IF($E68   =0,0,($Q68   /$E68   )*100)</f>
        <v>0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9066000</v>
      </c>
      <c r="C69" s="105">
        <f>SUM(C9:C14,C17:C22,C25:C28,C31,C34:C38,C41:C51,C54:C57,C60:C62,C66)</f>
        <v>0</v>
      </c>
      <c r="D69" s="105"/>
      <c r="E69" s="105">
        <f>$B69   +$C69   +$D69</f>
        <v>9066000</v>
      </c>
      <c r="F69" s="106">
        <f t="shared" ref="F69:O69" si="39">SUM(F9:F14,F17:F22,F25:F28,F31,F34:F38,F41:F51,F54:F57,F60:F62,F66)</f>
        <v>6615000</v>
      </c>
      <c r="G69" s="107">
        <f t="shared" si="39"/>
        <v>4528000</v>
      </c>
      <c r="H69" s="106">
        <f t="shared" si="39"/>
        <v>1370000</v>
      </c>
      <c r="I69" s="107">
        <f t="shared" si="39"/>
        <v>1233978</v>
      </c>
      <c r="J69" s="106">
        <f t="shared" si="39"/>
        <v>0</v>
      </c>
      <c r="K69" s="107">
        <f t="shared" si="39"/>
        <v>1512953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1370000</v>
      </c>
      <c r="Q69" s="107">
        <f>$I69   +$K69   +$M69   +$O69</f>
        <v>2746931</v>
      </c>
      <c r="R69" s="62">
        <f>IF($H69   =0,0,(($J69   -$H69   )/$H69   )*100)</f>
        <v>-100</v>
      </c>
      <c r="S69" s="63">
        <f>IF($I69   =0,0,(($K69   -$I69   )/$I69   )*100)</f>
        <v>22.607777448220308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18.441243774397631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36.975784089379459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107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1900000</v>
      </c>
      <c r="C10" s="93"/>
      <c r="D10" s="93"/>
      <c r="E10" s="93">
        <f t="shared" ref="E10:E15" si="0">$B10   +$C10   +$D10</f>
        <v>1900000</v>
      </c>
      <c r="F10" s="94">
        <v>1900000</v>
      </c>
      <c r="G10" s="95">
        <v>1900000</v>
      </c>
      <c r="H10" s="94">
        <v>401000</v>
      </c>
      <c r="I10" s="95">
        <v>401352</v>
      </c>
      <c r="J10" s="94"/>
      <c r="K10" s="95">
        <v>519554</v>
      </c>
      <c r="L10" s="94"/>
      <c r="M10" s="95"/>
      <c r="N10" s="94"/>
      <c r="O10" s="95"/>
      <c r="P10" s="94">
        <f t="shared" ref="P10:P15" si="1">$H10   +$J10   +$L10   +$N10</f>
        <v>401000</v>
      </c>
      <c r="Q10" s="95">
        <f t="shared" ref="Q10:Q15" si="2">$I10   +$K10   +$M10   +$O10</f>
        <v>920906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29.450955769499092</v>
      </c>
      <c r="T10" s="49">
        <f t="shared" ref="T10:T14" si="5">IF($E10   =0,0,($P10   /$E10   )*100)</f>
        <v>21.10526315789474</v>
      </c>
      <c r="U10" s="51">
        <f t="shared" ref="U10:U14" si="6">IF($E10   =0,0,($Q10   /$E10   )*100)</f>
        <v>48.468736842105265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1900000</v>
      </c>
      <c r="C15" s="96">
        <f>SUM(C9:C14)</f>
        <v>0</v>
      </c>
      <c r="D15" s="96"/>
      <c r="E15" s="96">
        <f t="shared" si="0"/>
        <v>1900000</v>
      </c>
      <c r="F15" s="97">
        <f t="shared" ref="F15:O15" si="7">SUM(F9:F14)</f>
        <v>1900000</v>
      </c>
      <c r="G15" s="98">
        <f t="shared" si="7"/>
        <v>1900000</v>
      </c>
      <c r="H15" s="97">
        <f t="shared" si="7"/>
        <v>401000</v>
      </c>
      <c r="I15" s="98">
        <f t="shared" si="7"/>
        <v>401352</v>
      </c>
      <c r="J15" s="97">
        <f t="shared" si="7"/>
        <v>0</v>
      </c>
      <c r="K15" s="98">
        <f t="shared" si="7"/>
        <v>519554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401000</v>
      </c>
      <c r="Q15" s="98">
        <f t="shared" si="2"/>
        <v>920906</v>
      </c>
      <c r="R15" s="53">
        <f t="shared" si="3"/>
        <v>-100</v>
      </c>
      <c r="S15" s="54">
        <f t="shared" si="4"/>
        <v>29.450955769499092</v>
      </c>
      <c r="T15" s="53">
        <f>IF(SUM($E9:$E13) =0,0,(P15   /SUM($E9:$E13) )*100)</f>
        <v>21.10526315789474</v>
      </c>
      <c r="U15" s="55">
        <f>IF(SUM($E9:$E13) =0,0,(Q15   /SUM($E9:$E13) )*100)</f>
        <v>48.468736842105265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>
        <v>84000</v>
      </c>
      <c r="I31" s="95">
        <v>83754</v>
      </c>
      <c r="J31" s="94"/>
      <c r="K31" s="95">
        <v>77773</v>
      </c>
      <c r="L31" s="94"/>
      <c r="M31" s="95"/>
      <c r="N31" s="94"/>
      <c r="O31" s="95"/>
      <c r="P31" s="94">
        <f>$H31   +$J31   +$L31   +$N31</f>
        <v>84000</v>
      </c>
      <c r="Q31" s="95">
        <f>$I31   +$K31   +$M31   +$O31</f>
        <v>161527</v>
      </c>
      <c r="R31" s="49">
        <f>IF($H31   =0,0,(($J31   -$H31   )/$H31   )*100)</f>
        <v>-100</v>
      </c>
      <c r="S31" s="50">
        <f>IF($I31   =0,0,(($K31   -$I31   )/$I31   )*100)</f>
        <v>-7.1411514673926018</v>
      </c>
      <c r="T31" s="49">
        <f>IF($E31   =0,0,($P31   /$E31   )*100)</f>
        <v>8.4</v>
      </c>
      <c r="U31" s="51">
        <f>IF($E31   =0,0,($Q31   /$E31   )*100)</f>
        <v>16.152699999999999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84000</v>
      </c>
      <c r="I32" s="98">
        <f t="shared" si="17"/>
        <v>83754</v>
      </c>
      <c r="J32" s="97">
        <f t="shared" si="17"/>
        <v>0</v>
      </c>
      <c r="K32" s="98">
        <f t="shared" si="17"/>
        <v>77773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84000</v>
      </c>
      <c r="Q32" s="98">
        <f>$I32   +$K32   +$M32   +$O32</f>
        <v>161527</v>
      </c>
      <c r="R32" s="53">
        <f>IF($H32   =0,0,(($J32   -$H32   )/$H32   )*100)</f>
        <v>-100</v>
      </c>
      <c r="S32" s="54">
        <f>IF($I32   =0,0,(($K32   -$I32   )/$I32   )*100)</f>
        <v>-7.1411514673926018</v>
      </c>
      <c r="T32" s="53">
        <f>IF($E32   =0,0,($P32   /$E32   )*100)</f>
        <v>8.4</v>
      </c>
      <c r="U32" s="55">
        <f>IF($E32   =0,0,($Q32   /$E32   )*100)</f>
        <v>16.152699999999999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>
        <v>7000000</v>
      </c>
      <c r="C34" s="93"/>
      <c r="D34" s="93"/>
      <c r="E34" s="93">
        <f t="shared" ref="E34:E39" si="18">$B34   +$C34   +$D34</f>
        <v>7000000</v>
      </c>
      <c r="F34" s="94">
        <v>4500000</v>
      </c>
      <c r="G34" s="95">
        <v>2500000</v>
      </c>
      <c r="H34" s="94"/>
      <c r="I34" s="95">
        <v>303443</v>
      </c>
      <c r="J34" s="94"/>
      <c r="K34" s="95">
        <v>26334</v>
      </c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329777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-91.321599114166418</v>
      </c>
      <c r="T34" s="49">
        <f t="shared" ref="T34:T38" si="23">IF($E34   =0,0,($P34   /$E34   )*100)</f>
        <v>0</v>
      </c>
      <c r="U34" s="51">
        <f t="shared" ref="U34:U38" si="24">IF($E34   =0,0,($Q34   /$E34   )*100)</f>
        <v>4.7111000000000001</v>
      </c>
      <c r="V34" s="94"/>
      <c r="W34" s="95"/>
    </row>
    <row r="35" spans="1:23" ht="12.95" customHeight="1" x14ac:dyDescent="0.2">
      <c r="A35" s="48" t="s">
        <v>56</v>
      </c>
      <c r="B35" s="93"/>
      <c r="C35" s="93"/>
      <c r="D35" s="93"/>
      <c r="E35" s="93">
        <f t="shared" si="18"/>
        <v>0</v>
      </c>
      <c r="F35" s="94"/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7000000</v>
      </c>
      <c r="C39" s="96">
        <f>SUM(C34:C38)</f>
        <v>0</v>
      </c>
      <c r="D39" s="96"/>
      <c r="E39" s="96">
        <f t="shared" si="18"/>
        <v>7000000</v>
      </c>
      <c r="F39" s="97">
        <f t="shared" ref="F39:O39" si="25">SUM(F34:F38)</f>
        <v>4500000</v>
      </c>
      <c r="G39" s="98">
        <f t="shared" si="25"/>
        <v>2500000</v>
      </c>
      <c r="H39" s="97">
        <f t="shared" si="25"/>
        <v>0</v>
      </c>
      <c r="I39" s="98">
        <f t="shared" si="25"/>
        <v>303443</v>
      </c>
      <c r="J39" s="97">
        <f t="shared" si="25"/>
        <v>0</v>
      </c>
      <c r="K39" s="98">
        <f t="shared" si="25"/>
        <v>26334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329777</v>
      </c>
      <c r="R39" s="53">
        <f t="shared" si="21"/>
        <v>0</v>
      </c>
      <c r="S39" s="54">
        <f t="shared" si="22"/>
        <v>-91.321599114166418</v>
      </c>
      <c r="T39" s="53">
        <f>IF((+$E34+$E37) =0,0,(P39   /(+$E34+$E37) )*100)</f>
        <v>0</v>
      </c>
      <c r="U39" s="55">
        <f>IF((+$E34+$E37) =0,0,(Q39   /(+$E34+$E37) )*100)</f>
        <v>4.7111000000000001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6000000</v>
      </c>
      <c r="C50" s="93"/>
      <c r="D50" s="93"/>
      <c r="E50" s="93">
        <f t="shared" si="26"/>
        <v>6000000</v>
      </c>
      <c r="F50" s="94">
        <v>4800000</v>
      </c>
      <c r="G50" s="95">
        <v>3000000</v>
      </c>
      <c r="H50" s="94"/>
      <c r="I50" s="95">
        <v>1175</v>
      </c>
      <c r="J50" s="94"/>
      <c r="K50" s="95">
        <v>865612</v>
      </c>
      <c r="L50" s="94"/>
      <c r="M50" s="95"/>
      <c r="N50" s="94"/>
      <c r="O50" s="95"/>
      <c r="P50" s="94">
        <f t="shared" si="27"/>
        <v>0</v>
      </c>
      <c r="Q50" s="95">
        <f t="shared" si="28"/>
        <v>866787</v>
      </c>
      <c r="R50" s="49">
        <f t="shared" si="29"/>
        <v>0</v>
      </c>
      <c r="S50" s="50">
        <f t="shared" si="30"/>
        <v>73569.106382978731</v>
      </c>
      <c r="T50" s="49">
        <f t="shared" si="31"/>
        <v>0</v>
      </c>
      <c r="U50" s="51">
        <f t="shared" si="32"/>
        <v>14.446449999999999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6000000</v>
      </c>
      <c r="C52" s="96">
        <f>SUM(C41:C51)</f>
        <v>0</v>
      </c>
      <c r="D52" s="96"/>
      <c r="E52" s="96">
        <f t="shared" si="26"/>
        <v>6000000</v>
      </c>
      <c r="F52" s="97">
        <f t="shared" ref="F52:O52" si="33">SUM(F41:F51)</f>
        <v>4800000</v>
      </c>
      <c r="G52" s="98">
        <f t="shared" si="33"/>
        <v>3000000</v>
      </c>
      <c r="H52" s="97">
        <f t="shared" si="33"/>
        <v>0</v>
      </c>
      <c r="I52" s="98">
        <f t="shared" si="33"/>
        <v>1175</v>
      </c>
      <c r="J52" s="97">
        <f t="shared" si="33"/>
        <v>0</v>
      </c>
      <c r="K52" s="98">
        <f t="shared" si="33"/>
        <v>865612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866787</v>
      </c>
      <c r="R52" s="53">
        <f t="shared" si="29"/>
        <v>0</v>
      </c>
      <c r="S52" s="54">
        <f t="shared" si="30"/>
        <v>73569.106382978731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14.446449999999999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15900000</v>
      </c>
      <c r="C64" s="105">
        <f>SUM(C9:C14,C17:C22,C25:C28,C31,C34:C38,C41:C51,C54:C57,C60:C62)</f>
        <v>0</v>
      </c>
      <c r="D64" s="105"/>
      <c r="E64" s="105">
        <f>$B64   +$C64   +$D64</f>
        <v>15900000</v>
      </c>
      <c r="F64" s="106">
        <f t="shared" ref="F64:O64" si="36">SUM(F9:F14,F17:F22,F25:F28,F31,F34:F38,F41:F51,F54:F57,F60:F62)</f>
        <v>11900000</v>
      </c>
      <c r="G64" s="107">
        <f t="shared" si="36"/>
        <v>7650000</v>
      </c>
      <c r="H64" s="106">
        <f t="shared" si="36"/>
        <v>485000</v>
      </c>
      <c r="I64" s="107">
        <f t="shared" si="36"/>
        <v>789724</v>
      </c>
      <c r="J64" s="106">
        <f t="shared" si="36"/>
        <v>0</v>
      </c>
      <c r="K64" s="107">
        <f t="shared" si="36"/>
        <v>1489273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485000</v>
      </c>
      <c r="Q64" s="107">
        <f>$I64   +$K64   +$M64   +$O64</f>
        <v>2278997</v>
      </c>
      <c r="R64" s="62">
        <f>IF($H64   =0,0,(($J64   -$H64   )/$H64   )*100)</f>
        <v>-100</v>
      </c>
      <c r="S64" s="63">
        <f>IF($I64   =0,0,(($K64   -$I64   )/$I64   )*100)</f>
        <v>88.581453773723467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3.050314465408805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14.333314465408806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7382000</v>
      </c>
      <c r="C66" s="93"/>
      <c r="D66" s="93"/>
      <c r="E66" s="93">
        <f>$B66   +$C66   +$D66</f>
        <v>7382000</v>
      </c>
      <c r="F66" s="94">
        <v>7132000</v>
      </c>
      <c r="G66" s="95">
        <v>4579000</v>
      </c>
      <c r="H66" s="94">
        <v>1315000</v>
      </c>
      <c r="I66" s="95">
        <v>338608</v>
      </c>
      <c r="J66" s="94"/>
      <c r="K66" s="95">
        <v>72242</v>
      </c>
      <c r="L66" s="94"/>
      <c r="M66" s="95"/>
      <c r="N66" s="94"/>
      <c r="O66" s="95"/>
      <c r="P66" s="94">
        <f>$H66   +$J66   +$L66   +$N66</f>
        <v>1315000</v>
      </c>
      <c r="Q66" s="95">
        <f>$I66   +$K66   +$M66   +$O66</f>
        <v>410850</v>
      </c>
      <c r="R66" s="49">
        <f>IF($H66   =0,0,(($J66   -$H66   )/$H66   )*100)</f>
        <v>-100</v>
      </c>
      <c r="S66" s="50">
        <f>IF($I66   =0,0,(($K66   -$I66   )/$I66   )*100)</f>
        <v>-78.665004961489387</v>
      </c>
      <c r="T66" s="49">
        <f>IF($E66   =0,0,($P66   /$E66   )*100)</f>
        <v>17.813600650230292</v>
      </c>
      <c r="U66" s="51">
        <f>IF($E66   =0,0,($Q66   /$E66   )*100)</f>
        <v>5.5655648875643458</v>
      </c>
      <c r="V66" s="94"/>
      <c r="W66" s="95"/>
    </row>
    <row r="67" spans="1:23" ht="12.95" customHeight="1" x14ac:dyDescent="0.2">
      <c r="A67" s="57" t="s">
        <v>39</v>
      </c>
      <c r="B67" s="102">
        <f>B66</f>
        <v>7382000</v>
      </c>
      <c r="C67" s="102">
        <f>C66</f>
        <v>0</v>
      </c>
      <c r="D67" s="102"/>
      <c r="E67" s="102">
        <f>$B67   +$C67   +$D67</f>
        <v>7382000</v>
      </c>
      <c r="F67" s="103">
        <f t="shared" ref="F67:O67" si="37">F66</f>
        <v>7132000</v>
      </c>
      <c r="G67" s="104">
        <f t="shared" si="37"/>
        <v>4579000</v>
      </c>
      <c r="H67" s="103">
        <f t="shared" si="37"/>
        <v>1315000</v>
      </c>
      <c r="I67" s="104">
        <f t="shared" si="37"/>
        <v>338608</v>
      </c>
      <c r="J67" s="103">
        <f t="shared" si="37"/>
        <v>0</v>
      </c>
      <c r="K67" s="104">
        <f t="shared" si="37"/>
        <v>72242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1315000</v>
      </c>
      <c r="Q67" s="104">
        <f>$I67   +$K67   +$M67   +$O67</f>
        <v>410850</v>
      </c>
      <c r="R67" s="58">
        <f>IF($H67   =0,0,(($J67   -$H67   )/$H67   )*100)</f>
        <v>-100</v>
      </c>
      <c r="S67" s="59">
        <f>IF($I67   =0,0,(($K67   -$I67   )/$I67   )*100)</f>
        <v>-78.665004961489387</v>
      </c>
      <c r="T67" s="58">
        <f>IF($E67   =0,0,($P67   /$E67   )*100)</f>
        <v>17.813600650230292</v>
      </c>
      <c r="U67" s="60">
        <f>IF($E67   =0,0,($Q67   /$E67   )*100)</f>
        <v>5.5655648875643458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7382000</v>
      </c>
      <c r="C68" s="105">
        <f>C66</f>
        <v>0</v>
      </c>
      <c r="D68" s="105"/>
      <c r="E68" s="105">
        <f>$B68   +$C68   +$D68</f>
        <v>7382000</v>
      </c>
      <c r="F68" s="106">
        <f t="shared" ref="F68:O68" si="38">F66</f>
        <v>7132000</v>
      </c>
      <c r="G68" s="107">
        <f t="shared" si="38"/>
        <v>4579000</v>
      </c>
      <c r="H68" s="106">
        <f t="shared" si="38"/>
        <v>1315000</v>
      </c>
      <c r="I68" s="107">
        <f t="shared" si="38"/>
        <v>338608</v>
      </c>
      <c r="J68" s="106">
        <f t="shared" si="38"/>
        <v>0</v>
      </c>
      <c r="K68" s="107">
        <f t="shared" si="38"/>
        <v>72242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1315000</v>
      </c>
      <c r="Q68" s="107">
        <f>$I68   +$K68   +$M68   +$O68</f>
        <v>410850</v>
      </c>
      <c r="R68" s="62">
        <f>IF($H68   =0,0,(($J68   -$H68   )/$H68   )*100)</f>
        <v>-100</v>
      </c>
      <c r="S68" s="63">
        <f>IF($I68   =0,0,(($K68   -$I68   )/$I68   )*100)</f>
        <v>-78.665004961489387</v>
      </c>
      <c r="T68" s="62">
        <f>IF($E68   =0,0,($P68   /$E68   )*100)</f>
        <v>17.813600650230292</v>
      </c>
      <c r="U68" s="66">
        <f>IF($E68   =0,0,($Q68   /$E68   )*100)</f>
        <v>5.5655648875643458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23282000</v>
      </c>
      <c r="C69" s="105">
        <f>SUM(C9:C14,C17:C22,C25:C28,C31,C34:C38,C41:C51,C54:C57,C60:C62,C66)</f>
        <v>0</v>
      </c>
      <c r="D69" s="105"/>
      <c r="E69" s="105">
        <f>$B69   +$C69   +$D69</f>
        <v>23282000</v>
      </c>
      <c r="F69" s="106">
        <f t="shared" ref="F69:O69" si="39">SUM(F9:F14,F17:F22,F25:F28,F31,F34:F38,F41:F51,F54:F57,F60:F62,F66)</f>
        <v>19032000</v>
      </c>
      <c r="G69" s="107">
        <f t="shared" si="39"/>
        <v>12229000</v>
      </c>
      <c r="H69" s="106">
        <f t="shared" si="39"/>
        <v>1800000</v>
      </c>
      <c r="I69" s="107">
        <f t="shared" si="39"/>
        <v>1128332</v>
      </c>
      <c r="J69" s="106">
        <f t="shared" si="39"/>
        <v>0</v>
      </c>
      <c r="K69" s="107">
        <f t="shared" si="39"/>
        <v>1561515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1800000</v>
      </c>
      <c r="Q69" s="107">
        <f>$I69   +$K69   +$M69   +$O69</f>
        <v>2689847</v>
      </c>
      <c r="R69" s="62">
        <f>IF($H69   =0,0,(($J69   -$H69   )/$H69   )*100)</f>
        <v>-100</v>
      </c>
      <c r="S69" s="63">
        <f>IF($I69   =0,0,(($K69   -$I69   )/$I69   )*100)</f>
        <v>38.391448616187432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7.731294562322824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11.55333304698909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108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2145000</v>
      </c>
      <c r="C10" s="93"/>
      <c r="D10" s="93"/>
      <c r="E10" s="93">
        <f t="shared" ref="E10:E15" si="0">$B10   +$C10   +$D10</f>
        <v>2145000</v>
      </c>
      <c r="F10" s="94">
        <v>2145000</v>
      </c>
      <c r="G10" s="95">
        <v>2145000</v>
      </c>
      <c r="H10" s="94">
        <v>162000</v>
      </c>
      <c r="I10" s="95">
        <v>161178</v>
      </c>
      <c r="J10" s="94"/>
      <c r="K10" s="95">
        <v>588175</v>
      </c>
      <c r="L10" s="94"/>
      <c r="M10" s="95"/>
      <c r="N10" s="94"/>
      <c r="O10" s="95"/>
      <c r="P10" s="94">
        <f t="shared" ref="P10:P15" si="1">$H10   +$J10   +$L10   +$N10</f>
        <v>162000</v>
      </c>
      <c r="Q10" s="95">
        <f t="shared" ref="Q10:Q15" si="2">$I10   +$K10   +$M10   +$O10</f>
        <v>749353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264.92263212100909</v>
      </c>
      <c r="T10" s="49">
        <f t="shared" ref="T10:T14" si="5">IF($E10   =0,0,($P10   /$E10   )*100)</f>
        <v>7.5524475524475525</v>
      </c>
      <c r="U10" s="51">
        <f t="shared" ref="U10:U14" si="6">IF($E10   =0,0,($Q10   /$E10   )*100)</f>
        <v>34.934871794871796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2145000</v>
      </c>
      <c r="C15" s="96">
        <f>SUM(C9:C14)</f>
        <v>0</v>
      </c>
      <c r="D15" s="96"/>
      <c r="E15" s="96">
        <f t="shared" si="0"/>
        <v>2145000</v>
      </c>
      <c r="F15" s="97">
        <f t="shared" ref="F15:O15" si="7">SUM(F9:F14)</f>
        <v>2145000</v>
      </c>
      <c r="G15" s="98">
        <f t="shared" si="7"/>
        <v>2145000</v>
      </c>
      <c r="H15" s="97">
        <f t="shared" si="7"/>
        <v>162000</v>
      </c>
      <c r="I15" s="98">
        <f t="shared" si="7"/>
        <v>161178</v>
      </c>
      <c r="J15" s="97">
        <f t="shared" si="7"/>
        <v>0</v>
      </c>
      <c r="K15" s="98">
        <f t="shared" si="7"/>
        <v>588175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162000</v>
      </c>
      <c r="Q15" s="98">
        <f t="shared" si="2"/>
        <v>749353</v>
      </c>
      <c r="R15" s="53">
        <f t="shared" si="3"/>
        <v>-100</v>
      </c>
      <c r="S15" s="54">
        <f t="shared" si="4"/>
        <v>264.92263212100909</v>
      </c>
      <c r="T15" s="53">
        <f>IF(SUM($E9:$E13) =0,0,(P15   /SUM($E9:$E13) )*100)</f>
        <v>7.5524475524475525</v>
      </c>
      <c r="U15" s="55">
        <f>IF(SUM($E9:$E13) =0,0,(Q15   /SUM($E9:$E13) )*100)</f>
        <v>34.934871794871796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>
        <v>195000</v>
      </c>
      <c r="I31" s="95">
        <v>193790</v>
      </c>
      <c r="J31" s="94"/>
      <c r="K31" s="95">
        <v>418289</v>
      </c>
      <c r="L31" s="94"/>
      <c r="M31" s="95"/>
      <c r="N31" s="94"/>
      <c r="O31" s="95"/>
      <c r="P31" s="94">
        <f>$H31   +$J31   +$L31   +$N31</f>
        <v>195000</v>
      </c>
      <c r="Q31" s="95">
        <f>$I31   +$K31   +$M31   +$O31</f>
        <v>612079</v>
      </c>
      <c r="R31" s="49">
        <f>IF($H31   =0,0,(($J31   -$H31   )/$H31   )*100)</f>
        <v>-100</v>
      </c>
      <c r="S31" s="50">
        <f>IF($I31   =0,0,(($K31   -$I31   )/$I31   )*100)</f>
        <v>115.84653490892202</v>
      </c>
      <c r="T31" s="49">
        <f>IF($E31   =0,0,($P31   /$E31   )*100)</f>
        <v>19.5</v>
      </c>
      <c r="U31" s="51">
        <f>IF($E31   =0,0,($Q31   /$E31   )*100)</f>
        <v>61.207900000000002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195000</v>
      </c>
      <c r="I32" s="98">
        <f t="shared" si="17"/>
        <v>193790</v>
      </c>
      <c r="J32" s="97">
        <f t="shared" si="17"/>
        <v>0</v>
      </c>
      <c r="K32" s="98">
        <f t="shared" si="17"/>
        <v>418289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195000</v>
      </c>
      <c r="Q32" s="98">
        <f>$I32   +$K32   +$M32   +$O32</f>
        <v>612079</v>
      </c>
      <c r="R32" s="53">
        <f>IF($H32   =0,0,(($J32   -$H32   )/$H32   )*100)</f>
        <v>-100</v>
      </c>
      <c r="S32" s="54">
        <f>IF($I32   =0,0,(($K32   -$I32   )/$I32   )*100)</f>
        <v>115.84653490892202</v>
      </c>
      <c r="T32" s="53">
        <f>IF($E32   =0,0,($P32   /$E32   )*100)</f>
        <v>19.5</v>
      </c>
      <c r="U32" s="55">
        <f>IF($E32   =0,0,($Q32   /$E32   )*100)</f>
        <v>61.207900000000002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>
        <v>5000000</v>
      </c>
      <c r="C34" s="93"/>
      <c r="D34" s="93"/>
      <c r="E34" s="93">
        <f t="shared" ref="E34:E39" si="18">$B34   +$C34   +$D34</f>
        <v>5000000</v>
      </c>
      <c r="F34" s="94">
        <v>5000000</v>
      </c>
      <c r="G34" s="95">
        <v>3500000</v>
      </c>
      <c r="H34" s="94">
        <v>1560000</v>
      </c>
      <c r="I34" s="95">
        <v>3243965</v>
      </c>
      <c r="J34" s="94"/>
      <c r="K34" s="95">
        <v>251712</v>
      </c>
      <c r="L34" s="94"/>
      <c r="M34" s="95"/>
      <c r="N34" s="94"/>
      <c r="O34" s="95"/>
      <c r="P34" s="94">
        <f t="shared" ref="P34:P39" si="19">$H34   +$J34   +$L34   +$N34</f>
        <v>1560000</v>
      </c>
      <c r="Q34" s="95">
        <f t="shared" ref="Q34:Q39" si="20">$I34   +$K34   +$M34   +$O34</f>
        <v>3495677</v>
      </c>
      <c r="R34" s="49">
        <f t="shared" ref="R34:R39" si="21">IF($H34   =0,0,(($J34   -$H34   )/$H34   )*100)</f>
        <v>-100</v>
      </c>
      <c r="S34" s="50">
        <f t="shared" ref="S34:S39" si="22">IF($I34   =0,0,(($K34   -$I34   )/$I34   )*100)</f>
        <v>-92.240606788297654</v>
      </c>
      <c r="T34" s="49">
        <f t="shared" ref="T34:T38" si="23">IF($E34   =0,0,($P34   /$E34   )*100)</f>
        <v>31.2</v>
      </c>
      <c r="U34" s="51">
        <f t="shared" ref="U34:U38" si="24">IF($E34   =0,0,($Q34   /$E34   )*100)</f>
        <v>69.913539999999998</v>
      </c>
      <c r="V34" s="94"/>
      <c r="W34" s="95"/>
    </row>
    <row r="35" spans="1:23" ht="12.95" customHeight="1" x14ac:dyDescent="0.2">
      <c r="A35" s="48" t="s">
        <v>56</v>
      </c>
      <c r="B35" s="93"/>
      <c r="C35" s="93"/>
      <c r="D35" s="93"/>
      <c r="E35" s="93">
        <f t="shared" si="18"/>
        <v>0</v>
      </c>
      <c r="F35" s="94"/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5000000</v>
      </c>
      <c r="C39" s="96">
        <f>SUM(C34:C38)</f>
        <v>0</v>
      </c>
      <c r="D39" s="96"/>
      <c r="E39" s="96">
        <f t="shared" si="18"/>
        <v>5000000</v>
      </c>
      <c r="F39" s="97">
        <f t="shared" ref="F39:O39" si="25">SUM(F34:F38)</f>
        <v>5000000</v>
      </c>
      <c r="G39" s="98">
        <f t="shared" si="25"/>
        <v>3500000</v>
      </c>
      <c r="H39" s="97">
        <f t="shared" si="25"/>
        <v>1560000</v>
      </c>
      <c r="I39" s="98">
        <f t="shared" si="25"/>
        <v>3243965</v>
      </c>
      <c r="J39" s="97">
        <f t="shared" si="25"/>
        <v>0</v>
      </c>
      <c r="K39" s="98">
        <f t="shared" si="25"/>
        <v>251712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1560000</v>
      </c>
      <c r="Q39" s="98">
        <f t="shared" si="20"/>
        <v>3495677</v>
      </c>
      <c r="R39" s="53">
        <f t="shared" si="21"/>
        <v>-100</v>
      </c>
      <c r="S39" s="54">
        <f t="shared" si="22"/>
        <v>-92.240606788297654</v>
      </c>
      <c r="T39" s="53">
        <f>IF((+$E34+$E37) =0,0,(P39   /(+$E34+$E37) )*100)</f>
        <v>31.2</v>
      </c>
      <c r="U39" s="55">
        <f>IF((+$E34+$E37) =0,0,(Q39   /(+$E34+$E37) )*100)</f>
        <v>69.913539999999998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5000000</v>
      </c>
      <c r="C50" s="93"/>
      <c r="D50" s="93"/>
      <c r="E50" s="93">
        <f t="shared" si="26"/>
        <v>5000000</v>
      </c>
      <c r="F50" s="94">
        <v>4000000</v>
      </c>
      <c r="G50" s="95">
        <v>2500000</v>
      </c>
      <c r="H50" s="94"/>
      <c r="I50" s="95">
        <v>201668</v>
      </c>
      <c r="J50" s="94"/>
      <c r="K50" s="95"/>
      <c r="L50" s="94"/>
      <c r="M50" s="95"/>
      <c r="N50" s="94"/>
      <c r="O50" s="95"/>
      <c r="P50" s="94">
        <f t="shared" si="27"/>
        <v>0</v>
      </c>
      <c r="Q50" s="95">
        <f t="shared" si="28"/>
        <v>201668</v>
      </c>
      <c r="R50" s="49">
        <f t="shared" si="29"/>
        <v>0</v>
      </c>
      <c r="S50" s="50">
        <f t="shared" si="30"/>
        <v>-100</v>
      </c>
      <c r="T50" s="49">
        <f t="shared" si="31"/>
        <v>0</v>
      </c>
      <c r="U50" s="51">
        <f t="shared" si="32"/>
        <v>4.0333600000000001</v>
      </c>
      <c r="V50" s="94"/>
      <c r="W50" s="95"/>
    </row>
    <row r="51" spans="1:23" ht="12.95" customHeight="1" x14ac:dyDescent="0.2">
      <c r="A51" s="48" t="s">
        <v>71</v>
      </c>
      <c r="B51" s="93">
        <v>3700000</v>
      </c>
      <c r="C51" s="93"/>
      <c r="D51" s="93"/>
      <c r="E51" s="93">
        <f t="shared" si="26"/>
        <v>3700000</v>
      </c>
      <c r="F51" s="94">
        <v>3700000</v>
      </c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8700000</v>
      </c>
      <c r="C52" s="96">
        <f>SUM(C41:C51)</f>
        <v>0</v>
      </c>
      <c r="D52" s="96"/>
      <c r="E52" s="96">
        <f t="shared" si="26"/>
        <v>8700000</v>
      </c>
      <c r="F52" s="97">
        <f t="shared" ref="F52:O52" si="33">SUM(F41:F51)</f>
        <v>7700000</v>
      </c>
      <c r="G52" s="98">
        <f t="shared" si="33"/>
        <v>2500000</v>
      </c>
      <c r="H52" s="97">
        <f t="shared" si="33"/>
        <v>0</v>
      </c>
      <c r="I52" s="98">
        <f t="shared" si="33"/>
        <v>201668</v>
      </c>
      <c r="J52" s="97">
        <f t="shared" si="33"/>
        <v>0</v>
      </c>
      <c r="K52" s="98">
        <f t="shared" si="33"/>
        <v>0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201668</v>
      </c>
      <c r="R52" s="53">
        <f t="shared" si="29"/>
        <v>0</v>
      </c>
      <c r="S52" s="54">
        <f t="shared" si="30"/>
        <v>-100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4.0333600000000001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16845000</v>
      </c>
      <c r="C64" s="105">
        <f>SUM(C9:C14,C17:C22,C25:C28,C31,C34:C38,C41:C51,C54:C57,C60:C62)</f>
        <v>0</v>
      </c>
      <c r="D64" s="105"/>
      <c r="E64" s="105">
        <f>$B64   +$C64   +$D64</f>
        <v>16845000</v>
      </c>
      <c r="F64" s="106">
        <f t="shared" ref="F64:O64" si="36">SUM(F9:F14,F17:F22,F25:F28,F31,F34:F38,F41:F51,F54:F57,F60:F62)</f>
        <v>15545000</v>
      </c>
      <c r="G64" s="107">
        <f t="shared" si="36"/>
        <v>8395000</v>
      </c>
      <c r="H64" s="106">
        <f t="shared" si="36"/>
        <v>1917000</v>
      </c>
      <c r="I64" s="107">
        <f t="shared" si="36"/>
        <v>3800601</v>
      </c>
      <c r="J64" s="106">
        <f t="shared" si="36"/>
        <v>0</v>
      </c>
      <c r="K64" s="107">
        <f t="shared" si="36"/>
        <v>1258176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1917000</v>
      </c>
      <c r="Q64" s="107">
        <f>$I64   +$K64   +$M64   +$O64</f>
        <v>5058777</v>
      </c>
      <c r="R64" s="62">
        <f>IF($H64   =0,0,(($J64   -$H64   )/$H64   )*100)</f>
        <v>-100</v>
      </c>
      <c r="S64" s="63">
        <f>IF($I64   =0,0,(($K64   -$I64   )/$I64   )*100)</f>
        <v>-66.895341026327145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14.583491821985545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38.484419931532905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14774000</v>
      </c>
      <c r="C66" s="93"/>
      <c r="D66" s="93"/>
      <c r="E66" s="93">
        <f>$B66   +$C66   +$D66</f>
        <v>14774000</v>
      </c>
      <c r="F66" s="94">
        <v>10933000</v>
      </c>
      <c r="G66" s="95">
        <v>5933000</v>
      </c>
      <c r="H66" s="94">
        <v>996000</v>
      </c>
      <c r="I66" s="95">
        <v>1487851</v>
      </c>
      <c r="J66" s="94"/>
      <c r="K66" s="95">
        <v>5199318</v>
      </c>
      <c r="L66" s="94"/>
      <c r="M66" s="95"/>
      <c r="N66" s="94"/>
      <c r="O66" s="95"/>
      <c r="P66" s="94">
        <f>$H66   +$J66   +$L66   +$N66</f>
        <v>996000</v>
      </c>
      <c r="Q66" s="95">
        <f>$I66   +$K66   +$M66   +$O66</f>
        <v>6687169</v>
      </c>
      <c r="R66" s="49">
        <f>IF($H66   =0,0,(($J66   -$H66   )/$H66   )*100)</f>
        <v>-100</v>
      </c>
      <c r="S66" s="50">
        <f>IF($I66   =0,0,(($K66   -$I66   )/$I66   )*100)</f>
        <v>249.4515243797934</v>
      </c>
      <c r="T66" s="49">
        <f>IF($E66   =0,0,($P66   /$E66   )*100)</f>
        <v>6.7415730337078648</v>
      </c>
      <c r="U66" s="51">
        <f>IF($E66   =0,0,($Q66   /$E66   )*100)</f>
        <v>45.263090564505212</v>
      </c>
      <c r="V66" s="94"/>
      <c r="W66" s="95"/>
    </row>
    <row r="67" spans="1:23" ht="12.95" customHeight="1" x14ac:dyDescent="0.2">
      <c r="A67" s="57" t="s">
        <v>39</v>
      </c>
      <c r="B67" s="102">
        <f>B66</f>
        <v>14774000</v>
      </c>
      <c r="C67" s="102">
        <f>C66</f>
        <v>0</v>
      </c>
      <c r="D67" s="102"/>
      <c r="E67" s="102">
        <f>$B67   +$C67   +$D67</f>
        <v>14774000</v>
      </c>
      <c r="F67" s="103">
        <f t="shared" ref="F67:O67" si="37">F66</f>
        <v>10933000</v>
      </c>
      <c r="G67" s="104">
        <f t="shared" si="37"/>
        <v>5933000</v>
      </c>
      <c r="H67" s="103">
        <f t="shared" si="37"/>
        <v>996000</v>
      </c>
      <c r="I67" s="104">
        <f t="shared" si="37"/>
        <v>1487851</v>
      </c>
      <c r="J67" s="103">
        <f t="shared" si="37"/>
        <v>0</v>
      </c>
      <c r="K67" s="104">
        <f t="shared" si="37"/>
        <v>5199318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996000</v>
      </c>
      <c r="Q67" s="104">
        <f>$I67   +$K67   +$M67   +$O67</f>
        <v>6687169</v>
      </c>
      <c r="R67" s="58">
        <f>IF($H67   =0,0,(($J67   -$H67   )/$H67   )*100)</f>
        <v>-100</v>
      </c>
      <c r="S67" s="59">
        <f>IF($I67   =0,0,(($K67   -$I67   )/$I67   )*100)</f>
        <v>249.4515243797934</v>
      </c>
      <c r="T67" s="58">
        <f>IF($E67   =0,0,($P67   /$E67   )*100)</f>
        <v>6.7415730337078648</v>
      </c>
      <c r="U67" s="60">
        <f>IF($E67   =0,0,($Q67   /$E67   )*100)</f>
        <v>45.263090564505212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14774000</v>
      </c>
      <c r="C68" s="105">
        <f>C66</f>
        <v>0</v>
      </c>
      <c r="D68" s="105"/>
      <c r="E68" s="105">
        <f>$B68   +$C68   +$D68</f>
        <v>14774000</v>
      </c>
      <c r="F68" s="106">
        <f t="shared" ref="F68:O68" si="38">F66</f>
        <v>10933000</v>
      </c>
      <c r="G68" s="107">
        <f t="shared" si="38"/>
        <v>5933000</v>
      </c>
      <c r="H68" s="106">
        <f t="shared" si="38"/>
        <v>996000</v>
      </c>
      <c r="I68" s="107">
        <f t="shared" si="38"/>
        <v>1487851</v>
      </c>
      <c r="J68" s="106">
        <f t="shared" si="38"/>
        <v>0</v>
      </c>
      <c r="K68" s="107">
        <f t="shared" si="38"/>
        <v>5199318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996000</v>
      </c>
      <c r="Q68" s="107">
        <f>$I68   +$K68   +$M68   +$O68</f>
        <v>6687169</v>
      </c>
      <c r="R68" s="62">
        <f>IF($H68   =0,0,(($J68   -$H68   )/$H68   )*100)</f>
        <v>-100</v>
      </c>
      <c r="S68" s="63">
        <f>IF($I68   =0,0,(($K68   -$I68   )/$I68   )*100)</f>
        <v>249.4515243797934</v>
      </c>
      <c r="T68" s="62">
        <f>IF($E68   =0,0,($P68   /$E68   )*100)</f>
        <v>6.7415730337078648</v>
      </c>
      <c r="U68" s="66">
        <f>IF($E68   =0,0,($Q68   /$E68   )*100)</f>
        <v>45.263090564505212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31619000</v>
      </c>
      <c r="C69" s="105">
        <f>SUM(C9:C14,C17:C22,C25:C28,C31,C34:C38,C41:C51,C54:C57,C60:C62,C66)</f>
        <v>0</v>
      </c>
      <c r="D69" s="105"/>
      <c r="E69" s="105">
        <f>$B69   +$C69   +$D69</f>
        <v>31619000</v>
      </c>
      <c r="F69" s="106">
        <f t="shared" ref="F69:O69" si="39">SUM(F9:F14,F17:F22,F25:F28,F31,F34:F38,F41:F51,F54:F57,F60:F62,F66)</f>
        <v>26478000</v>
      </c>
      <c r="G69" s="107">
        <f t="shared" si="39"/>
        <v>14328000</v>
      </c>
      <c r="H69" s="106">
        <f t="shared" si="39"/>
        <v>2913000</v>
      </c>
      <c r="I69" s="107">
        <f t="shared" si="39"/>
        <v>5288452</v>
      </c>
      <c r="J69" s="106">
        <f t="shared" si="39"/>
        <v>0</v>
      </c>
      <c r="K69" s="107">
        <f t="shared" si="39"/>
        <v>6457494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2913000</v>
      </c>
      <c r="Q69" s="107">
        <f>$I69   +$K69   +$M69   +$O69</f>
        <v>11745946</v>
      </c>
      <c r="R69" s="62">
        <f>IF($H69   =0,0,(($J69   -$H69   )/$H69   )*100)</f>
        <v>-100</v>
      </c>
      <c r="S69" s="63">
        <f>IF($I69   =0,0,(($K69   -$I69   )/$I69   )*100)</f>
        <v>22.1055613249397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10.433754790644365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42.071514022708548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109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2345000</v>
      </c>
      <c r="C10" s="93"/>
      <c r="D10" s="93"/>
      <c r="E10" s="93">
        <f t="shared" ref="E10:E15" si="0">$B10   +$C10   +$D10</f>
        <v>2345000</v>
      </c>
      <c r="F10" s="94">
        <v>2345000</v>
      </c>
      <c r="G10" s="95">
        <v>2345000</v>
      </c>
      <c r="H10" s="94">
        <v>92000</v>
      </c>
      <c r="I10" s="95">
        <v>72280</v>
      </c>
      <c r="J10" s="94"/>
      <c r="K10" s="95">
        <v>620762</v>
      </c>
      <c r="L10" s="94"/>
      <c r="M10" s="95"/>
      <c r="N10" s="94"/>
      <c r="O10" s="95"/>
      <c r="P10" s="94">
        <f t="shared" ref="P10:P15" si="1">$H10   +$J10   +$L10   +$N10</f>
        <v>92000</v>
      </c>
      <c r="Q10" s="95">
        <f t="shared" ref="Q10:Q15" si="2">$I10   +$K10   +$M10   +$O10</f>
        <v>693042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758.8295517432208</v>
      </c>
      <c r="T10" s="49">
        <f t="shared" ref="T10:T14" si="5">IF($E10   =0,0,($P10   /$E10   )*100)</f>
        <v>3.9232409381663116</v>
      </c>
      <c r="U10" s="51">
        <f t="shared" ref="U10:U14" si="6">IF($E10   =0,0,($Q10   /$E10   )*100)</f>
        <v>29.554029850746268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2345000</v>
      </c>
      <c r="C15" s="96">
        <f>SUM(C9:C14)</f>
        <v>0</v>
      </c>
      <c r="D15" s="96"/>
      <c r="E15" s="96">
        <f t="shared" si="0"/>
        <v>2345000</v>
      </c>
      <c r="F15" s="97">
        <f t="shared" ref="F15:O15" si="7">SUM(F9:F14)</f>
        <v>2345000</v>
      </c>
      <c r="G15" s="98">
        <f t="shared" si="7"/>
        <v>2345000</v>
      </c>
      <c r="H15" s="97">
        <f t="shared" si="7"/>
        <v>92000</v>
      </c>
      <c r="I15" s="98">
        <f t="shared" si="7"/>
        <v>72280</v>
      </c>
      <c r="J15" s="97">
        <f t="shared" si="7"/>
        <v>0</v>
      </c>
      <c r="K15" s="98">
        <f t="shared" si="7"/>
        <v>620762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92000</v>
      </c>
      <c r="Q15" s="98">
        <f t="shared" si="2"/>
        <v>693042</v>
      </c>
      <c r="R15" s="53">
        <f t="shared" si="3"/>
        <v>-100</v>
      </c>
      <c r="S15" s="54">
        <f t="shared" si="4"/>
        <v>758.8295517432208</v>
      </c>
      <c r="T15" s="53">
        <f>IF(SUM($E9:$E13) =0,0,(P15   /SUM($E9:$E13) )*100)</f>
        <v>3.9232409381663116</v>
      </c>
      <c r="U15" s="55">
        <f>IF(SUM($E9:$E13) =0,0,(Q15   /SUM($E9:$E13) )*100)</f>
        <v>29.554029850746268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>
        <v>63000</v>
      </c>
      <c r="I31" s="95">
        <v>326897</v>
      </c>
      <c r="J31" s="94"/>
      <c r="K31" s="95">
        <v>119502</v>
      </c>
      <c r="L31" s="94"/>
      <c r="M31" s="95"/>
      <c r="N31" s="94"/>
      <c r="O31" s="95"/>
      <c r="P31" s="94">
        <f>$H31   +$J31   +$L31   +$N31</f>
        <v>63000</v>
      </c>
      <c r="Q31" s="95">
        <f>$I31   +$K31   +$M31   +$O31</f>
        <v>446399</v>
      </c>
      <c r="R31" s="49">
        <f>IF($H31   =0,0,(($J31   -$H31   )/$H31   )*100)</f>
        <v>-100</v>
      </c>
      <c r="S31" s="50">
        <f>IF($I31   =0,0,(($K31   -$I31   )/$I31   )*100)</f>
        <v>-63.443531142837038</v>
      </c>
      <c r="T31" s="49">
        <f>IF($E31   =0,0,($P31   /$E31   )*100)</f>
        <v>6.3</v>
      </c>
      <c r="U31" s="51">
        <f>IF($E31   =0,0,($Q31   /$E31   )*100)</f>
        <v>44.639899999999997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63000</v>
      </c>
      <c r="I32" s="98">
        <f t="shared" si="17"/>
        <v>326897</v>
      </c>
      <c r="J32" s="97">
        <f t="shared" si="17"/>
        <v>0</v>
      </c>
      <c r="K32" s="98">
        <f t="shared" si="17"/>
        <v>119502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63000</v>
      </c>
      <c r="Q32" s="98">
        <f>$I32   +$K32   +$M32   +$O32</f>
        <v>446399</v>
      </c>
      <c r="R32" s="53">
        <f>IF($H32   =0,0,(($J32   -$H32   )/$H32   )*100)</f>
        <v>-100</v>
      </c>
      <c r="S32" s="54">
        <f>IF($I32   =0,0,(($K32   -$I32   )/$I32   )*100)</f>
        <v>-63.443531142837038</v>
      </c>
      <c r="T32" s="53">
        <f>IF($E32   =0,0,($P32   /$E32   )*100)</f>
        <v>6.3</v>
      </c>
      <c r="U32" s="55">
        <f>IF($E32   =0,0,($Q32   /$E32   )*100)</f>
        <v>44.639899999999997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/>
      <c r="C34" s="93"/>
      <c r="D34" s="93"/>
      <c r="E34" s="93">
        <f t="shared" ref="E34:E39" si="18">$B34   +$C34   +$D34</f>
        <v>0</v>
      </c>
      <c r="F34" s="94"/>
      <c r="G34" s="95"/>
      <c r="H34" s="94"/>
      <c r="I34" s="95"/>
      <c r="J34" s="94"/>
      <c r="K34" s="95"/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0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0</v>
      </c>
      <c r="U34" s="51">
        <f t="shared" ref="U34:U38" si="24">IF($E34   =0,0,($Q34   /$E34   )*100)</f>
        <v>0</v>
      </c>
      <c r="V34" s="94"/>
      <c r="W34" s="95"/>
    </row>
    <row r="35" spans="1:23" ht="12.95" customHeight="1" x14ac:dyDescent="0.2">
      <c r="A35" s="48" t="s">
        <v>56</v>
      </c>
      <c r="B35" s="93"/>
      <c r="C35" s="93"/>
      <c r="D35" s="93"/>
      <c r="E35" s="93">
        <f t="shared" si="18"/>
        <v>0</v>
      </c>
      <c r="F35" s="94"/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0</v>
      </c>
      <c r="C39" s="96">
        <f>SUM(C34:C38)</f>
        <v>0</v>
      </c>
      <c r="D39" s="96"/>
      <c r="E39" s="96">
        <f t="shared" si="18"/>
        <v>0</v>
      </c>
      <c r="F39" s="97">
        <f t="shared" ref="F39:O39" si="25">SUM(F34:F38)</f>
        <v>0</v>
      </c>
      <c r="G39" s="98">
        <f t="shared" si="25"/>
        <v>0</v>
      </c>
      <c r="H39" s="97">
        <f t="shared" si="25"/>
        <v>0</v>
      </c>
      <c r="I39" s="98">
        <f t="shared" si="25"/>
        <v>0</v>
      </c>
      <c r="J39" s="97">
        <f t="shared" si="25"/>
        <v>0</v>
      </c>
      <c r="K39" s="98">
        <f t="shared" si="25"/>
        <v>0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0</v>
      </c>
      <c r="R39" s="53">
        <f t="shared" si="21"/>
        <v>0</v>
      </c>
      <c r="S39" s="54">
        <f t="shared" si="22"/>
        <v>0</v>
      </c>
      <c r="T39" s="53">
        <f>IF((+$E34+$E37) =0,0,(P39   /(+$E34+$E37) )*100)</f>
        <v>0</v>
      </c>
      <c r="U39" s="55">
        <f>IF((+$E34+$E37) =0,0,(Q39   /(+$E34+$E37) )*100)</f>
        <v>0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4000000</v>
      </c>
      <c r="C50" s="93"/>
      <c r="D50" s="93"/>
      <c r="E50" s="93">
        <f t="shared" si="26"/>
        <v>4000000</v>
      </c>
      <c r="F50" s="94">
        <v>3200000</v>
      </c>
      <c r="G50" s="95">
        <v>2000000</v>
      </c>
      <c r="H50" s="94"/>
      <c r="I50" s="95">
        <v>557763</v>
      </c>
      <c r="J50" s="94"/>
      <c r="K50" s="95">
        <v>765507</v>
      </c>
      <c r="L50" s="94"/>
      <c r="M50" s="95"/>
      <c r="N50" s="94"/>
      <c r="O50" s="95"/>
      <c r="P50" s="94">
        <f t="shared" si="27"/>
        <v>0</v>
      </c>
      <c r="Q50" s="95">
        <f t="shared" si="28"/>
        <v>1323270</v>
      </c>
      <c r="R50" s="49">
        <f t="shared" si="29"/>
        <v>0</v>
      </c>
      <c r="S50" s="50">
        <f t="shared" si="30"/>
        <v>37.245927033524993</v>
      </c>
      <c r="T50" s="49">
        <f t="shared" si="31"/>
        <v>0</v>
      </c>
      <c r="U50" s="51">
        <f t="shared" si="32"/>
        <v>33.08175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4000000</v>
      </c>
      <c r="C52" s="96">
        <f>SUM(C41:C51)</f>
        <v>0</v>
      </c>
      <c r="D52" s="96"/>
      <c r="E52" s="96">
        <f t="shared" si="26"/>
        <v>4000000</v>
      </c>
      <c r="F52" s="97">
        <f t="shared" ref="F52:O52" si="33">SUM(F41:F51)</f>
        <v>3200000</v>
      </c>
      <c r="G52" s="98">
        <f t="shared" si="33"/>
        <v>2000000</v>
      </c>
      <c r="H52" s="97">
        <f t="shared" si="33"/>
        <v>0</v>
      </c>
      <c r="I52" s="98">
        <f t="shared" si="33"/>
        <v>557763</v>
      </c>
      <c r="J52" s="97">
        <f t="shared" si="33"/>
        <v>0</v>
      </c>
      <c r="K52" s="98">
        <f t="shared" si="33"/>
        <v>765507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1323270</v>
      </c>
      <c r="R52" s="53">
        <f t="shared" si="29"/>
        <v>0</v>
      </c>
      <c r="S52" s="54">
        <f t="shared" si="30"/>
        <v>37.245927033524993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33.08175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7345000</v>
      </c>
      <c r="C64" s="105">
        <f>SUM(C9:C14,C17:C22,C25:C28,C31,C34:C38,C41:C51,C54:C57,C60:C62)</f>
        <v>0</v>
      </c>
      <c r="D64" s="105"/>
      <c r="E64" s="105">
        <f>$B64   +$C64   +$D64</f>
        <v>7345000</v>
      </c>
      <c r="F64" s="106">
        <f t="shared" ref="F64:O64" si="36">SUM(F9:F14,F17:F22,F25:F28,F31,F34:F38,F41:F51,F54:F57,F60:F62)</f>
        <v>6245000</v>
      </c>
      <c r="G64" s="107">
        <f t="shared" si="36"/>
        <v>4595000</v>
      </c>
      <c r="H64" s="106">
        <f t="shared" si="36"/>
        <v>155000</v>
      </c>
      <c r="I64" s="107">
        <f t="shared" si="36"/>
        <v>956940</v>
      </c>
      <c r="J64" s="106">
        <f t="shared" si="36"/>
        <v>0</v>
      </c>
      <c r="K64" s="107">
        <f t="shared" si="36"/>
        <v>1505771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155000</v>
      </c>
      <c r="Q64" s="107">
        <f>$I64   +$K64   +$M64   +$O64</f>
        <v>2462711</v>
      </c>
      <c r="R64" s="62">
        <f>IF($H64   =0,0,(($J64   -$H64   )/$H64   )*100)</f>
        <v>-100</v>
      </c>
      <c r="S64" s="63">
        <f>IF($I64   =0,0,(($K64   -$I64   )/$I64   )*100)</f>
        <v>57.352707588772546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2.1102791014295441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33.529081007488088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7601000</v>
      </c>
      <c r="C66" s="93"/>
      <c r="D66" s="93"/>
      <c r="E66" s="93">
        <f>$B66   +$C66   +$D66</f>
        <v>7601000</v>
      </c>
      <c r="F66" s="94">
        <v>5982000</v>
      </c>
      <c r="G66" s="95">
        <v>3982000</v>
      </c>
      <c r="H66" s="94">
        <v>3321000</v>
      </c>
      <c r="I66" s="95">
        <v>2538251</v>
      </c>
      <c r="J66" s="94"/>
      <c r="K66" s="95">
        <v>2977070</v>
      </c>
      <c r="L66" s="94"/>
      <c r="M66" s="95"/>
      <c r="N66" s="94"/>
      <c r="O66" s="95"/>
      <c r="P66" s="94">
        <f>$H66   +$J66   +$L66   +$N66</f>
        <v>3321000</v>
      </c>
      <c r="Q66" s="95">
        <f>$I66   +$K66   +$M66   +$O66</f>
        <v>5515321</v>
      </c>
      <c r="R66" s="49">
        <f>IF($H66   =0,0,(($J66   -$H66   )/$H66   )*100)</f>
        <v>-100</v>
      </c>
      <c r="S66" s="50">
        <f>IF($I66   =0,0,(($K66   -$I66   )/$I66   )*100)</f>
        <v>17.288242967303074</v>
      </c>
      <c r="T66" s="49">
        <f>IF($E66   =0,0,($P66   /$E66   )*100)</f>
        <v>43.69161952374688</v>
      </c>
      <c r="U66" s="51">
        <f>IF($E66   =0,0,($Q66   /$E66   )*100)</f>
        <v>72.560465728193662</v>
      </c>
      <c r="V66" s="94"/>
      <c r="W66" s="95"/>
    </row>
    <row r="67" spans="1:23" ht="12.95" customHeight="1" x14ac:dyDescent="0.2">
      <c r="A67" s="57" t="s">
        <v>39</v>
      </c>
      <c r="B67" s="102">
        <f>B66</f>
        <v>7601000</v>
      </c>
      <c r="C67" s="102">
        <f>C66</f>
        <v>0</v>
      </c>
      <c r="D67" s="102"/>
      <c r="E67" s="102">
        <f>$B67   +$C67   +$D67</f>
        <v>7601000</v>
      </c>
      <c r="F67" s="103">
        <f t="shared" ref="F67:O67" si="37">F66</f>
        <v>5982000</v>
      </c>
      <c r="G67" s="104">
        <f t="shared" si="37"/>
        <v>3982000</v>
      </c>
      <c r="H67" s="103">
        <f t="shared" si="37"/>
        <v>3321000</v>
      </c>
      <c r="I67" s="104">
        <f t="shared" si="37"/>
        <v>2538251</v>
      </c>
      <c r="J67" s="103">
        <f t="shared" si="37"/>
        <v>0</v>
      </c>
      <c r="K67" s="104">
        <f t="shared" si="37"/>
        <v>2977070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3321000</v>
      </c>
      <c r="Q67" s="104">
        <f>$I67   +$K67   +$M67   +$O67</f>
        <v>5515321</v>
      </c>
      <c r="R67" s="58">
        <f>IF($H67   =0,0,(($J67   -$H67   )/$H67   )*100)</f>
        <v>-100</v>
      </c>
      <c r="S67" s="59">
        <f>IF($I67   =0,0,(($K67   -$I67   )/$I67   )*100)</f>
        <v>17.288242967303074</v>
      </c>
      <c r="T67" s="58">
        <f>IF($E67   =0,0,($P67   /$E67   )*100)</f>
        <v>43.69161952374688</v>
      </c>
      <c r="U67" s="60">
        <f>IF($E67   =0,0,($Q67   /$E67   )*100)</f>
        <v>72.560465728193662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7601000</v>
      </c>
      <c r="C68" s="105">
        <f>C66</f>
        <v>0</v>
      </c>
      <c r="D68" s="105"/>
      <c r="E68" s="105">
        <f>$B68   +$C68   +$D68</f>
        <v>7601000</v>
      </c>
      <c r="F68" s="106">
        <f t="shared" ref="F68:O68" si="38">F66</f>
        <v>5982000</v>
      </c>
      <c r="G68" s="107">
        <f t="shared" si="38"/>
        <v>3982000</v>
      </c>
      <c r="H68" s="106">
        <f t="shared" si="38"/>
        <v>3321000</v>
      </c>
      <c r="I68" s="107">
        <f t="shared" si="38"/>
        <v>2538251</v>
      </c>
      <c r="J68" s="106">
        <f t="shared" si="38"/>
        <v>0</v>
      </c>
      <c r="K68" s="107">
        <f t="shared" si="38"/>
        <v>2977070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3321000</v>
      </c>
      <c r="Q68" s="107">
        <f>$I68   +$K68   +$M68   +$O68</f>
        <v>5515321</v>
      </c>
      <c r="R68" s="62">
        <f>IF($H68   =0,0,(($J68   -$H68   )/$H68   )*100)</f>
        <v>-100</v>
      </c>
      <c r="S68" s="63">
        <f>IF($I68   =0,0,(($K68   -$I68   )/$I68   )*100)</f>
        <v>17.288242967303074</v>
      </c>
      <c r="T68" s="62">
        <f>IF($E68   =0,0,($P68   /$E68   )*100)</f>
        <v>43.69161952374688</v>
      </c>
      <c r="U68" s="66">
        <f>IF($E68   =0,0,($Q68   /$E68   )*100)</f>
        <v>72.560465728193662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14946000</v>
      </c>
      <c r="C69" s="105">
        <f>SUM(C9:C14,C17:C22,C25:C28,C31,C34:C38,C41:C51,C54:C57,C60:C62,C66)</f>
        <v>0</v>
      </c>
      <c r="D69" s="105"/>
      <c r="E69" s="105">
        <f>$B69   +$C69   +$D69</f>
        <v>14946000</v>
      </c>
      <c r="F69" s="106">
        <f t="shared" ref="F69:O69" si="39">SUM(F9:F14,F17:F22,F25:F28,F31,F34:F38,F41:F51,F54:F57,F60:F62,F66)</f>
        <v>12227000</v>
      </c>
      <c r="G69" s="107">
        <f t="shared" si="39"/>
        <v>8577000</v>
      </c>
      <c r="H69" s="106">
        <f t="shared" si="39"/>
        <v>3476000</v>
      </c>
      <c r="I69" s="107">
        <f t="shared" si="39"/>
        <v>3495191</v>
      </c>
      <c r="J69" s="106">
        <f t="shared" si="39"/>
        <v>0</v>
      </c>
      <c r="K69" s="107">
        <f t="shared" si="39"/>
        <v>4482841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3476000</v>
      </c>
      <c r="Q69" s="107">
        <f>$I69   +$K69   +$M69   +$O69</f>
        <v>7978032</v>
      </c>
      <c r="R69" s="62">
        <f>IF($H69   =0,0,(($J69   -$H69   )/$H69   )*100)</f>
        <v>-100</v>
      </c>
      <c r="S69" s="63">
        <f>IF($I69   =0,0,(($K69   -$I69   )/$I69   )*100)</f>
        <v>28.257397092176078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23.257058744814664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53.379044560417498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110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1900000</v>
      </c>
      <c r="C10" s="93"/>
      <c r="D10" s="93"/>
      <c r="E10" s="93">
        <f t="shared" ref="E10:E15" si="0">$B10   +$C10   +$D10</f>
        <v>1900000</v>
      </c>
      <c r="F10" s="94">
        <v>1900000</v>
      </c>
      <c r="G10" s="95">
        <v>1900000</v>
      </c>
      <c r="H10" s="94">
        <v>88000</v>
      </c>
      <c r="I10" s="95">
        <v>262551</v>
      </c>
      <c r="J10" s="94"/>
      <c r="K10" s="95">
        <v>986580</v>
      </c>
      <c r="L10" s="94"/>
      <c r="M10" s="95"/>
      <c r="N10" s="94"/>
      <c r="O10" s="95"/>
      <c r="P10" s="94">
        <f t="shared" ref="P10:P15" si="1">$H10   +$J10   +$L10   +$N10</f>
        <v>88000</v>
      </c>
      <c r="Q10" s="95">
        <f t="shared" ref="Q10:Q15" si="2">$I10   +$K10   +$M10   +$O10</f>
        <v>1249131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275.76699384119661</v>
      </c>
      <c r="T10" s="49">
        <f t="shared" ref="T10:T14" si="5">IF($E10   =0,0,($P10   /$E10   )*100)</f>
        <v>4.6315789473684212</v>
      </c>
      <c r="U10" s="51">
        <f t="shared" ref="U10:U14" si="6">IF($E10   =0,0,($Q10   /$E10   )*100)</f>
        <v>65.743736842105264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1900000</v>
      </c>
      <c r="C15" s="96">
        <f>SUM(C9:C14)</f>
        <v>0</v>
      </c>
      <c r="D15" s="96"/>
      <c r="E15" s="96">
        <f t="shared" si="0"/>
        <v>1900000</v>
      </c>
      <c r="F15" s="97">
        <f t="shared" ref="F15:O15" si="7">SUM(F9:F14)</f>
        <v>1900000</v>
      </c>
      <c r="G15" s="98">
        <f t="shared" si="7"/>
        <v>1900000</v>
      </c>
      <c r="H15" s="97">
        <f t="shared" si="7"/>
        <v>88000</v>
      </c>
      <c r="I15" s="98">
        <f t="shared" si="7"/>
        <v>262551</v>
      </c>
      <c r="J15" s="97">
        <f t="shared" si="7"/>
        <v>0</v>
      </c>
      <c r="K15" s="98">
        <f t="shared" si="7"/>
        <v>986580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88000</v>
      </c>
      <c r="Q15" s="98">
        <f t="shared" si="2"/>
        <v>1249131</v>
      </c>
      <c r="R15" s="53">
        <f t="shared" si="3"/>
        <v>-100</v>
      </c>
      <c r="S15" s="54">
        <f t="shared" si="4"/>
        <v>275.76699384119661</v>
      </c>
      <c r="T15" s="53">
        <f>IF(SUM($E9:$E13) =0,0,(P15   /SUM($E9:$E13) )*100)</f>
        <v>4.6315789473684212</v>
      </c>
      <c r="U15" s="55">
        <f>IF(SUM($E9:$E13) =0,0,(Q15   /SUM($E9:$E13) )*100)</f>
        <v>65.743736842105264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>
        <v>108000</v>
      </c>
      <c r="I31" s="95">
        <v>188126</v>
      </c>
      <c r="J31" s="94"/>
      <c r="K31" s="95">
        <v>338883</v>
      </c>
      <c r="L31" s="94"/>
      <c r="M31" s="95"/>
      <c r="N31" s="94"/>
      <c r="O31" s="95"/>
      <c r="P31" s="94">
        <f>$H31   +$J31   +$L31   +$N31</f>
        <v>108000</v>
      </c>
      <c r="Q31" s="95">
        <f>$I31   +$K31   +$M31   +$O31</f>
        <v>527009</v>
      </c>
      <c r="R31" s="49">
        <f>IF($H31   =0,0,(($J31   -$H31   )/$H31   )*100)</f>
        <v>-100</v>
      </c>
      <c r="S31" s="50">
        <f>IF($I31   =0,0,(($K31   -$I31   )/$I31   )*100)</f>
        <v>80.136185322602941</v>
      </c>
      <c r="T31" s="49">
        <f>IF($E31   =0,0,($P31   /$E31   )*100)</f>
        <v>10.8</v>
      </c>
      <c r="U31" s="51">
        <f>IF($E31   =0,0,($Q31   /$E31   )*100)</f>
        <v>52.700899999999997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108000</v>
      </c>
      <c r="I32" s="98">
        <f t="shared" si="17"/>
        <v>188126</v>
      </c>
      <c r="J32" s="97">
        <f t="shared" si="17"/>
        <v>0</v>
      </c>
      <c r="K32" s="98">
        <f t="shared" si="17"/>
        <v>338883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108000</v>
      </c>
      <c r="Q32" s="98">
        <f>$I32   +$K32   +$M32   +$O32</f>
        <v>527009</v>
      </c>
      <c r="R32" s="53">
        <f>IF($H32   =0,0,(($J32   -$H32   )/$H32   )*100)</f>
        <v>-100</v>
      </c>
      <c r="S32" s="54">
        <f>IF($I32   =0,0,(($K32   -$I32   )/$I32   )*100)</f>
        <v>80.136185322602941</v>
      </c>
      <c r="T32" s="53">
        <f>IF($E32   =0,0,($P32   /$E32   )*100)</f>
        <v>10.8</v>
      </c>
      <c r="U32" s="55">
        <f>IF($E32   =0,0,($Q32   /$E32   )*100)</f>
        <v>52.700899999999997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>
        <v>1000000</v>
      </c>
      <c r="C34" s="93"/>
      <c r="D34" s="93"/>
      <c r="E34" s="93">
        <f t="shared" ref="E34:E39" si="18">$B34   +$C34   +$D34</f>
        <v>1000000</v>
      </c>
      <c r="F34" s="94">
        <v>1000000</v>
      </c>
      <c r="G34" s="95">
        <v>1000000</v>
      </c>
      <c r="H34" s="94"/>
      <c r="I34" s="95"/>
      <c r="J34" s="94"/>
      <c r="K34" s="95"/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0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0</v>
      </c>
      <c r="U34" s="51">
        <f t="shared" ref="U34:U38" si="24">IF($E34   =0,0,($Q34   /$E34   )*100)</f>
        <v>0</v>
      </c>
      <c r="V34" s="94"/>
      <c r="W34" s="95"/>
    </row>
    <row r="35" spans="1:23" ht="12.95" customHeight="1" x14ac:dyDescent="0.2">
      <c r="A35" s="48" t="s">
        <v>56</v>
      </c>
      <c r="B35" s="93">
        <v>76000</v>
      </c>
      <c r="C35" s="93"/>
      <c r="D35" s="93"/>
      <c r="E35" s="93">
        <f t="shared" si="18"/>
        <v>76000</v>
      </c>
      <c r="F35" s="94">
        <v>69000</v>
      </c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/>
      <c r="C37" s="93"/>
      <c r="D37" s="93"/>
      <c r="E37" s="93">
        <f t="shared" si="18"/>
        <v>0</v>
      </c>
      <c r="F37" s="94"/>
      <c r="G37" s="95"/>
      <c r="H37" s="94"/>
      <c r="I37" s="95"/>
      <c r="J37" s="94"/>
      <c r="K37" s="95"/>
      <c r="L37" s="94"/>
      <c r="M37" s="95"/>
      <c r="N37" s="94"/>
      <c r="O37" s="95"/>
      <c r="P37" s="94">
        <f t="shared" si="19"/>
        <v>0</v>
      </c>
      <c r="Q37" s="95">
        <f t="shared" si="20"/>
        <v>0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0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1076000</v>
      </c>
      <c r="C39" s="96">
        <f>SUM(C34:C38)</f>
        <v>0</v>
      </c>
      <c r="D39" s="96"/>
      <c r="E39" s="96">
        <f t="shared" si="18"/>
        <v>1076000</v>
      </c>
      <c r="F39" s="97">
        <f t="shared" ref="F39:O39" si="25">SUM(F34:F38)</f>
        <v>1069000</v>
      </c>
      <c r="G39" s="98">
        <f t="shared" si="25"/>
        <v>1000000</v>
      </c>
      <c r="H39" s="97">
        <f t="shared" si="25"/>
        <v>0</v>
      </c>
      <c r="I39" s="98">
        <f t="shared" si="25"/>
        <v>0</v>
      </c>
      <c r="J39" s="97">
        <f t="shared" si="25"/>
        <v>0</v>
      </c>
      <c r="K39" s="98">
        <f t="shared" si="25"/>
        <v>0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0</v>
      </c>
      <c r="R39" s="53">
        <f t="shared" si="21"/>
        <v>0</v>
      </c>
      <c r="S39" s="54">
        <f t="shared" si="22"/>
        <v>0</v>
      </c>
      <c r="T39" s="53">
        <f>IF((+$E34+$E37) =0,0,(P39   /(+$E34+$E37) )*100)</f>
        <v>0</v>
      </c>
      <c r="U39" s="55">
        <f>IF((+$E34+$E37) =0,0,(Q39   /(+$E34+$E37) )*100)</f>
        <v>0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>
        <v>50426000</v>
      </c>
      <c r="C42" s="93"/>
      <c r="D42" s="93"/>
      <c r="E42" s="93">
        <f t="shared" si="26"/>
        <v>50426000</v>
      </c>
      <c r="F42" s="94">
        <v>40340000</v>
      </c>
      <c r="G42" s="95">
        <v>25213000</v>
      </c>
      <c r="H42" s="94"/>
      <c r="I42" s="95">
        <v>26534567</v>
      </c>
      <c r="J42" s="94"/>
      <c r="K42" s="95">
        <v>15371649</v>
      </c>
      <c r="L42" s="94"/>
      <c r="M42" s="95"/>
      <c r="N42" s="94"/>
      <c r="O42" s="95"/>
      <c r="P42" s="94">
        <f t="shared" si="27"/>
        <v>0</v>
      </c>
      <c r="Q42" s="95">
        <f t="shared" si="28"/>
        <v>41906216</v>
      </c>
      <c r="R42" s="49">
        <f t="shared" si="29"/>
        <v>0</v>
      </c>
      <c r="S42" s="50">
        <f t="shared" si="30"/>
        <v>-42.06934298192995</v>
      </c>
      <c r="T42" s="49">
        <f t="shared" si="31"/>
        <v>0</v>
      </c>
      <c r="U42" s="51">
        <f t="shared" si="32"/>
        <v>83.104382659739031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4000000</v>
      </c>
      <c r="C50" s="93"/>
      <c r="D50" s="93"/>
      <c r="E50" s="93">
        <f t="shared" si="26"/>
        <v>4000000</v>
      </c>
      <c r="F50" s="94">
        <v>3200000</v>
      </c>
      <c r="G50" s="95">
        <v>2000000</v>
      </c>
      <c r="H50" s="94"/>
      <c r="I50" s="95"/>
      <c r="J50" s="94"/>
      <c r="K50" s="95">
        <v>981177</v>
      </c>
      <c r="L50" s="94"/>
      <c r="M50" s="95"/>
      <c r="N50" s="94"/>
      <c r="O50" s="95"/>
      <c r="P50" s="94">
        <f t="shared" si="27"/>
        <v>0</v>
      </c>
      <c r="Q50" s="95">
        <f t="shared" si="28"/>
        <v>981177</v>
      </c>
      <c r="R50" s="49">
        <f t="shared" si="29"/>
        <v>0</v>
      </c>
      <c r="S50" s="50">
        <f t="shared" si="30"/>
        <v>0</v>
      </c>
      <c r="T50" s="49">
        <f t="shared" si="31"/>
        <v>0</v>
      </c>
      <c r="U50" s="51">
        <f t="shared" si="32"/>
        <v>24.529425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54426000</v>
      </c>
      <c r="C52" s="96">
        <f>SUM(C41:C51)</f>
        <v>0</v>
      </c>
      <c r="D52" s="96"/>
      <c r="E52" s="96">
        <f t="shared" si="26"/>
        <v>54426000</v>
      </c>
      <c r="F52" s="97">
        <f t="shared" ref="F52:O52" si="33">SUM(F41:F51)</f>
        <v>43540000</v>
      </c>
      <c r="G52" s="98">
        <f t="shared" si="33"/>
        <v>27213000</v>
      </c>
      <c r="H52" s="97">
        <f t="shared" si="33"/>
        <v>0</v>
      </c>
      <c r="I52" s="98">
        <f t="shared" si="33"/>
        <v>26534567</v>
      </c>
      <c r="J52" s="97">
        <f t="shared" si="33"/>
        <v>0</v>
      </c>
      <c r="K52" s="98">
        <f t="shared" si="33"/>
        <v>16352826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42887393</v>
      </c>
      <c r="R52" s="53">
        <f t="shared" si="29"/>
        <v>0</v>
      </c>
      <c r="S52" s="54">
        <f t="shared" si="30"/>
        <v>-38.371611641524055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78.799457979642085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58402000</v>
      </c>
      <c r="C64" s="105">
        <f>SUM(C9:C14,C17:C22,C25:C28,C31,C34:C38,C41:C51,C54:C57,C60:C62)</f>
        <v>0</v>
      </c>
      <c r="D64" s="105"/>
      <c r="E64" s="105">
        <f>$B64   +$C64   +$D64</f>
        <v>58402000</v>
      </c>
      <c r="F64" s="106">
        <f t="shared" ref="F64:O64" si="36">SUM(F9:F14,F17:F22,F25:F28,F31,F34:F38,F41:F51,F54:F57,F60:F62)</f>
        <v>47209000</v>
      </c>
      <c r="G64" s="107">
        <f t="shared" si="36"/>
        <v>30363000</v>
      </c>
      <c r="H64" s="106">
        <f t="shared" si="36"/>
        <v>196000</v>
      </c>
      <c r="I64" s="107">
        <f t="shared" si="36"/>
        <v>26985244</v>
      </c>
      <c r="J64" s="106">
        <f t="shared" si="36"/>
        <v>0</v>
      </c>
      <c r="K64" s="107">
        <f t="shared" si="36"/>
        <v>17678289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196000</v>
      </c>
      <c r="Q64" s="107">
        <f>$I64   +$K64   +$M64   +$O64</f>
        <v>44663533</v>
      </c>
      <c r="R64" s="62">
        <f>IF($H64   =0,0,(($J64   -$H64   )/$H64   )*100)</f>
        <v>-100</v>
      </c>
      <c r="S64" s="63">
        <f>IF($I64   =0,0,(($K64   -$I64   )/$I64   )*100)</f>
        <v>-34.489052609641028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0.33604224531083909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76.575683228748758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16716000</v>
      </c>
      <c r="C66" s="93"/>
      <c r="D66" s="93"/>
      <c r="E66" s="93">
        <f>$B66   +$C66   +$D66</f>
        <v>16716000</v>
      </c>
      <c r="F66" s="94">
        <v>14694000</v>
      </c>
      <c r="G66" s="95">
        <v>8150000</v>
      </c>
      <c r="H66" s="94"/>
      <c r="I66" s="95">
        <v>1690494</v>
      </c>
      <c r="J66" s="94"/>
      <c r="K66" s="95">
        <v>7856654</v>
      </c>
      <c r="L66" s="94"/>
      <c r="M66" s="95"/>
      <c r="N66" s="94"/>
      <c r="O66" s="95"/>
      <c r="P66" s="94">
        <f>$H66   +$J66   +$L66   +$N66</f>
        <v>0</v>
      </c>
      <c r="Q66" s="95">
        <f>$I66   +$K66   +$M66   +$O66</f>
        <v>9547148</v>
      </c>
      <c r="R66" s="49">
        <f>IF($H66   =0,0,(($J66   -$H66   )/$H66   )*100)</f>
        <v>0</v>
      </c>
      <c r="S66" s="50">
        <f>IF($I66   =0,0,(($K66   -$I66   )/$I66   )*100)</f>
        <v>364.75491779326046</v>
      </c>
      <c r="T66" s="49">
        <f>IF($E66   =0,0,($P66   /$E66   )*100)</f>
        <v>0</v>
      </c>
      <c r="U66" s="51">
        <f>IF($E66   =0,0,($Q66   /$E66   )*100)</f>
        <v>57.113831060062218</v>
      </c>
      <c r="V66" s="94"/>
      <c r="W66" s="95"/>
    </row>
    <row r="67" spans="1:23" ht="12.95" customHeight="1" x14ac:dyDescent="0.2">
      <c r="A67" s="57" t="s">
        <v>39</v>
      </c>
      <c r="B67" s="102">
        <f>B66</f>
        <v>16716000</v>
      </c>
      <c r="C67" s="102">
        <f>C66</f>
        <v>0</v>
      </c>
      <c r="D67" s="102"/>
      <c r="E67" s="102">
        <f>$B67   +$C67   +$D67</f>
        <v>16716000</v>
      </c>
      <c r="F67" s="103">
        <f t="shared" ref="F67:O67" si="37">F66</f>
        <v>14694000</v>
      </c>
      <c r="G67" s="104">
        <f t="shared" si="37"/>
        <v>8150000</v>
      </c>
      <c r="H67" s="103">
        <f t="shared" si="37"/>
        <v>0</v>
      </c>
      <c r="I67" s="104">
        <f t="shared" si="37"/>
        <v>1690494</v>
      </c>
      <c r="J67" s="103">
        <f t="shared" si="37"/>
        <v>0</v>
      </c>
      <c r="K67" s="104">
        <f t="shared" si="37"/>
        <v>7856654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0</v>
      </c>
      <c r="Q67" s="104">
        <f>$I67   +$K67   +$M67   +$O67</f>
        <v>9547148</v>
      </c>
      <c r="R67" s="58">
        <f>IF($H67   =0,0,(($J67   -$H67   )/$H67   )*100)</f>
        <v>0</v>
      </c>
      <c r="S67" s="59">
        <f>IF($I67   =0,0,(($K67   -$I67   )/$I67   )*100)</f>
        <v>364.75491779326046</v>
      </c>
      <c r="T67" s="58">
        <f>IF($E67   =0,0,($P67   /$E67   )*100)</f>
        <v>0</v>
      </c>
      <c r="U67" s="60">
        <f>IF($E67   =0,0,($Q67   /$E67   )*100)</f>
        <v>57.113831060062218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16716000</v>
      </c>
      <c r="C68" s="105">
        <f>C66</f>
        <v>0</v>
      </c>
      <c r="D68" s="105"/>
      <c r="E68" s="105">
        <f>$B68   +$C68   +$D68</f>
        <v>16716000</v>
      </c>
      <c r="F68" s="106">
        <f t="shared" ref="F68:O68" si="38">F66</f>
        <v>14694000</v>
      </c>
      <c r="G68" s="107">
        <f t="shared" si="38"/>
        <v>8150000</v>
      </c>
      <c r="H68" s="106">
        <f t="shared" si="38"/>
        <v>0</v>
      </c>
      <c r="I68" s="107">
        <f t="shared" si="38"/>
        <v>1690494</v>
      </c>
      <c r="J68" s="106">
        <f t="shared" si="38"/>
        <v>0</v>
      </c>
      <c r="K68" s="107">
        <f t="shared" si="38"/>
        <v>7856654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0</v>
      </c>
      <c r="Q68" s="107">
        <f>$I68   +$K68   +$M68   +$O68</f>
        <v>9547148</v>
      </c>
      <c r="R68" s="62">
        <f>IF($H68   =0,0,(($J68   -$H68   )/$H68   )*100)</f>
        <v>0</v>
      </c>
      <c r="S68" s="63">
        <f>IF($I68   =0,0,(($K68   -$I68   )/$I68   )*100)</f>
        <v>364.75491779326046</v>
      </c>
      <c r="T68" s="62">
        <f>IF($E68   =0,0,($P68   /$E68   )*100)</f>
        <v>0</v>
      </c>
      <c r="U68" s="66">
        <f>IF($E68   =0,0,($Q68   /$E68   )*100)</f>
        <v>57.113831060062218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75118000</v>
      </c>
      <c r="C69" s="105">
        <f>SUM(C9:C14,C17:C22,C25:C28,C31,C34:C38,C41:C51,C54:C57,C60:C62,C66)</f>
        <v>0</v>
      </c>
      <c r="D69" s="105"/>
      <c r="E69" s="105">
        <f>$B69   +$C69   +$D69</f>
        <v>75118000</v>
      </c>
      <c r="F69" s="106">
        <f t="shared" ref="F69:O69" si="39">SUM(F9:F14,F17:F22,F25:F28,F31,F34:F38,F41:F51,F54:F57,F60:F62,F66)</f>
        <v>61903000</v>
      </c>
      <c r="G69" s="107">
        <f t="shared" si="39"/>
        <v>38513000</v>
      </c>
      <c r="H69" s="106">
        <f t="shared" si="39"/>
        <v>196000</v>
      </c>
      <c r="I69" s="107">
        <f t="shared" si="39"/>
        <v>28675738</v>
      </c>
      <c r="J69" s="106">
        <f t="shared" si="39"/>
        <v>0</v>
      </c>
      <c r="K69" s="107">
        <f t="shared" si="39"/>
        <v>25534943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196000</v>
      </c>
      <c r="Q69" s="107">
        <f>$I69   +$K69   +$M69   +$O69</f>
        <v>54210681</v>
      </c>
      <c r="R69" s="62">
        <f>IF($H69   =0,0,(($J69   -$H69   )/$H69   )*100)</f>
        <v>-100</v>
      </c>
      <c r="S69" s="63">
        <f>IF($I69   =0,0,(($K69   -$I69   )/$I69   )*100)</f>
        <v>-10.952795704856838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0.26118706857493135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72.240453346126159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tabSelected="1" workbookViewId="0">
      <selection sqref="A1:U1"/>
    </sheetView>
  </sheetViews>
  <sheetFormatPr defaultRowHeight="12.75" x14ac:dyDescent="0.2"/>
  <cols>
    <col min="1" max="1" width="52.7109375" style="30" customWidth="1"/>
    <col min="2" max="11" width="13.7109375" style="30" customWidth="1"/>
    <col min="12" max="15" width="13.7109375" style="30" hidden="1" customWidth="1"/>
    <col min="16" max="23" width="13.7109375" style="30" customWidth="1"/>
    <col min="24" max="24" width="2.7109375" style="30" customWidth="1"/>
    <col min="25" max="16384" width="9.140625" style="30"/>
  </cols>
  <sheetData>
    <row r="1" spans="1:23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33"/>
      <c r="W1" s="33"/>
    </row>
    <row r="2" spans="1:23" ht="18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34"/>
      <c r="W2" s="34"/>
    </row>
    <row r="3" spans="1:23" ht="18" customHeight="1" x14ac:dyDescent="0.25">
      <c r="A3" s="137" t="s">
        <v>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34"/>
      <c r="W3" s="34"/>
    </row>
    <row r="4" spans="1:23" ht="18" customHeight="1" x14ac:dyDescent="0.25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34"/>
      <c r="W4" s="34"/>
    </row>
    <row r="5" spans="1:23" ht="15" customHeight="1" x14ac:dyDescent="0.25">
      <c r="A5" s="138" t="s">
        <v>111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35"/>
      <c r="W5" s="35"/>
    </row>
    <row r="6" spans="1:23" ht="12.75" customHeight="1" x14ac:dyDescent="0.2">
      <c r="A6" s="32"/>
      <c r="B6" s="32"/>
      <c r="C6" s="32"/>
      <c r="D6" s="32"/>
      <c r="E6" s="36"/>
      <c r="F6" s="134" t="s">
        <v>3</v>
      </c>
      <c r="G6" s="135"/>
      <c r="H6" s="134" t="s">
        <v>4</v>
      </c>
      <c r="I6" s="135"/>
      <c r="J6" s="134" t="s">
        <v>5</v>
      </c>
      <c r="K6" s="135"/>
      <c r="L6" s="134" t="s">
        <v>6</v>
      </c>
      <c r="M6" s="135"/>
      <c r="N6" s="134" t="s">
        <v>7</v>
      </c>
      <c r="O6" s="135"/>
      <c r="P6" s="134" t="s">
        <v>8</v>
      </c>
      <c r="Q6" s="135"/>
      <c r="R6" s="134" t="s">
        <v>9</v>
      </c>
      <c r="S6" s="135"/>
      <c r="T6" s="134" t="s">
        <v>10</v>
      </c>
      <c r="U6" s="135"/>
      <c r="V6" s="134" t="s">
        <v>11</v>
      </c>
      <c r="W6" s="135"/>
    </row>
    <row r="7" spans="1:23" ht="76.5" x14ac:dyDescent="0.2">
      <c r="A7" s="37" t="s">
        <v>12</v>
      </c>
      <c r="B7" s="38" t="s">
        <v>13</v>
      </c>
      <c r="C7" s="38" t="s">
        <v>14</v>
      </c>
      <c r="D7" s="38" t="s">
        <v>15</v>
      </c>
      <c r="E7" s="38" t="s">
        <v>16</v>
      </c>
      <c r="F7" s="39" t="s">
        <v>17</v>
      </c>
      <c r="G7" s="40" t="s">
        <v>18</v>
      </c>
      <c r="H7" s="39" t="s">
        <v>19</v>
      </c>
      <c r="I7" s="40" t="s">
        <v>20</v>
      </c>
      <c r="J7" s="39" t="s">
        <v>21</v>
      </c>
      <c r="K7" s="40" t="s">
        <v>22</v>
      </c>
      <c r="L7" s="39" t="s">
        <v>23</v>
      </c>
      <c r="M7" s="40" t="s">
        <v>24</v>
      </c>
      <c r="N7" s="39" t="s">
        <v>25</v>
      </c>
      <c r="O7" s="40" t="s">
        <v>26</v>
      </c>
      <c r="P7" s="39" t="s">
        <v>27</v>
      </c>
      <c r="Q7" s="40" t="s">
        <v>28</v>
      </c>
      <c r="R7" s="39" t="s">
        <v>27</v>
      </c>
      <c r="S7" s="40" t="s">
        <v>28</v>
      </c>
      <c r="T7" s="39" t="s">
        <v>29</v>
      </c>
      <c r="U7" s="40" t="s">
        <v>30</v>
      </c>
      <c r="V7" s="39" t="s">
        <v>16</v>
      </c>
      <c r="W7" s="40" t="s">
        <v>31</v>
      </c>
    </row>
    <row r="8" spans="1:23" ht="12.95" customHeight="1" x14ac:dyDescent="0.2">
      <c r="A8" s="41" t="s">
        <v>32</v>
      </c>
      <c r="B8" s="42"/>
      <c r="C8" s="42"/>
      <c r="D8" s="42"/>
      <c r="E8" s="42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4"/>
      <c r="R8" s="45"/>
      <c r="S8" s="46"/>
      <c r="T8" s="45"/>
      <c r="U8" s="47"/>
      <c r="V8" s="43"/>
      <c r="W8" s="44"/>
    </row>
    <row r="9" spans="1:23" ht="12.95" hidden="1" customHeight="1" x14ac:dyDescent="0.2">
      <c r="A9" s="48" t="s">
        <v>33</v>
      </c>
      <c r="B9" s="93"/>
      <c r="C9" s="93"/>
      <c r="D9" s="93"/>
      <c r="E9" s="93">
        <f>$B9    +$C9    +$D9</f>
        <v>0</v>
      </c>
      <c r="F9" s="94"/>
      <c r="G9" s="95"/>
      <c r="H9" s="94"/>
      <c r="I9" s="95"/>
      <c r="J9" s="94"/>
      <c r="K9" s="95"/>
      <c r="L9" s="94"/>
      <c r="M9" s="95"/>
      <c r="N9" s="94"/>
      <c r="O9" s="95"/>
      <c r="P9" s="94">
        <f>$H9    +$J9    +$L9    +$N9</f>
        <v>0</v>
      </c>
      <c r="Q9" s="95">
        <f>$I9    +$K9    +$M9    +$O9</f>
        <v>0</v>
      </c>
      <c r="R9" s="49">
        <f>IF($H9    =0,0,(($J9    -$H9    )/$H9    )*100)</f>
        <v>0</v>
      </c>
      <c r="S9" s="50">
        <f>IF($I9    =0,0,(($K9    -$I9    )/$I9    )*100)</f>
        <v>0</v>
      </c>
      <c r="T9" s="49">
        <f>IF($E9    =0,0,($P9    /$E9    )*100)</f>
        <v>0</v>
      </c>
      <c r="U9" s="51">
        <f>IF($E9    =0,0,($Q9    /$E9    )*100)</f>
        <v>0</v>
      </c>
      <c r="V9" s="94"/>
      <c r="W9" s="95"/>
    </row>
    <row r="10" spans="1:23" ht="12.95" customHeight="1" x14ac:dyDescent="0.2">
      <c r="A10" s="48" t="s">
        <v>34</v>
      </c>
      <c r="B10" s="93">
        <v>1900000</v>
      </c>
      <c r="C10" s="93"/>
      <c r="D10" s="93"/>
      <c r="E10" s="93">
        <f t="shared" ref="E10:E15" si="0">$B10   +$C10   +$D10</f>
        <v>1900000</v>
      </c>
      <c r="F10" s="94">
        <v>1900000</v>
      </c>
      <c r="G10" s="95">
        <v>1900000</v>
      </c>
      <c r="H10" s="94">
        <v>1615000</v>
      </c>
      <c r="I10" s="95">
        <v>1614767</v>
      </c>
      <c r="J10" s="94"/>
      <c r="K10" s="95">
        <v>187323</v>
      </c>
      <c r="L10" s="94"/>
      <c r="M10" s="95"/>
      <c r="N10" s="94"/>
      <c r="O10" s="95"/>
      <c r="P10" s="94">
        <f t="shared" ref="P10:P15" si="1">$H10   +$J10   +$L10   +$N10</f>
        <v>1615000</v>
      </c>
      <c r="Q10" s="95">
        <f t="shared" ref="Q10:Q15" si="2">$I10   +$K10   +$M10   +$O10</f>
        <v>1802090</v>
      </c>
      <c r="R10" s="49">
        <f t="shared" ref="R10:R15" si="3">IF($H10   =0,0,(($J10   -$H10   )/$H10   )*100)</f>
        <v>-100</v>
      </c>
      <c r="S10" s="50">
        <f t="shared" ref="S10:S15" si="4">IF($I10   =0,0,(($K10   -$I10   )/$I10   )*100)</f>
        <v>-88.399378981611591</v>
      </c>
      <c r="T10" s="49">
        <f t="shared" ref="T10:T14" si="5">IF($E10   =0,0,($P10   /$E10   )*100)</f>
        <v>85</v>
      </c>
      <c r="U10" s="51">
        <f t="shared" ref="U10:U14" si="6">IF($E10   =0,0,($Q10   /$E10   )*100)</f>
        <v>94.846842105263164</v>
      </c>
      <c r="V10" s="94"/>
      <c r="W10" s="95"/>
    </row>
    <row r="11" spans="1:23" ht="12.95" customHeight="1" x14ac:dyDescent="0.2">
      <c r="A11" s="48" t="s">
        <v>35</v>
      </c>
      <c r="B11" s="93"/>
      <c r="C11" s="93"/>
      <c r="D11" s="93"/>
      <c r="E11" s="93">
        <f t="shared" si="0"/>
        <v>0</v>
      </c>
      <c r="F11" s="94"/>
      <c r="G11" s="95"/>
      <c r="H11" s="94"/>
      <c r="I11" s="95"/>
      <c r="J11" s="94"/>
      <c r="K11" s="95"/>
      <c r="L11" s="94"/>
      <c r="M11" s="95"/>
      <c r="N11" s="94"/>
      <c r="O11" s="95"/>
      <c r="P11" s="94">
        <f t="shared" si="1"/>
        <v>0</v>
      </c>
      <c r="Q11" s="95">
        <f t="shared" si="2"/>
        <v>0</v>
      </c>
      <c r="R11" s="49">
        <f t="shared" si="3"/>
        <v>0</v>
      </c>
      <c r="S11" s="50">
        <f t="shared" si="4"/>
        <v>0</v>
      </c>
      <c r="T11" s="49">
        <f t="shared" si="5"/>
        <v>0</v>
      </c>
      <c r="U11" s="51">
        <f t="shared" si="6"/>
        <v>0</v>
      </c>
      <c r="V11" s="94"/>
      <c r="W11" s="95"/>
    </row>
    <row r="12" spans="1:23" ht="12.95" customHeight="1" x14ac:dyDescent="0.2">
      <c r="A12" s="48" t="s">
        <v>36</v>
      </c>
      <c r="B12" s="93"/>
      <c r="C12" s="93"/>
      <c r="D12" s="93"/>
      <c r="E12" s="93">
        <f t="shared" si="0"/>
        <v>0</v>
      </c>
      <c r="F12" s="94"/>
      <c r="G12" s="95"/>
      <c r="H12" s="94"/>
      <c r="I12" s="95"/>
      <c r="J12" s="94"/>
      <c r="K12" s="95"/>
      <c r="L12" s="94"/>
      <c r="M12" s="95"/>
      <c r="N12" s="94"/>
      <c r="O12" s="95"/>
      <c r="P12" s="94">
        <f t="shared" si="1"/>
        <v>0</v>
      </c>
      <c r="Q12" s="95">
        <f t="shared" si="2"/>
        <v>0</v>
      </c>
      <c r="R12" s="49">
        <f t="shared" si="3"/>
        <v>0</v>
      </c>
      <c r="S12" s="50">
        <f t="shared" si="4"/>
        <v>0</v>
      </c>
      <c r="T12" s="49">
        <f t="shared" si="5"/>
        <v>0</v>
      </c>
      <c r="U12" s="51">
        <f t="shared" si="6"/>
        <v>0</v>
      </c>
      <c r="V12" s="94"/>
      <c r="W12" s="95"/>
    </row>
    <row r="13" spans="1:23" ht="12.95" customHeight="1" x14ac:dyDescent="0.2">
      <c r="A13" s="48" t="s">
        <v>37</v>
      </c>
      <c r="B13" s="93"/>
      <c r="C13" s="93"/>
      <c r="D13" s="93"/>
      <c r="E13" s="93">
        <f t="shared" si="0"/>
        <v>0</v>
      </c>
      <c r="F13" s="94"/>
      <c r="G13" s="95"/>
      <c r="H13" s="94"/>
      <c r="I13" s="95"/>
      <c r="J13" s="94"/>
      <c r="K13" s="95"/>
      <c r="L13" s="94"/>
      <c r="M13" s="95"/>
      <c r="N13" s="94"/>
      <c r="O13" s="95"/>
      <c r="P13" s="94">
        <f t="shared" si="1"/>
        <v>0</v>
      </c>
      <c r="Q13" s="95">
        <f t="shared" si="2"/>
        <v>0</v>
      </c>
      <c r="R13" s="49">
        <f t="shared" si="3"/>
        <v>0</v>
      </c>
      <c r="S13" s="50">
        <f t="shared" si="4"/>
        <v>0</v>
      </c>
      <c r="T13" s="49">
        <f t="shared" si="5"/>
        <v>0</v>
      </c>
      <c r="U13" s="51">
        <f t="shared" si="6"/>
        <v>0</v>
      </c>
      <c r="V13" s="94"/>
      <c r="W13" s="95"/>
    </row>
    <row r="14" spans="1:23" ht="12.95" customHeight="1" x14ac:dyDescent="0.2">
      <c r="A14" s="48" t="s">
        <v>38</v>
      </c>
      <c r="B14" s="93"/>
      <c r="C14" s="93"/>
      <c r="D14" s="93"/>
      <c r="E14" s="93">
        <f t="shared" si="0"/>
        <v>0</v>
      </c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>
        <f t="shared" si="1"/>
        <v>0</v>
      </c>
      <c r="Q14" s="95">
        <f t="shared" si="2"/>
        <v>0</v>
      </c>
      <c r="R14" s="49">
        <f t="shared" si="3"/>
        <v>0</v>
      </c>
      <c r="S14" s="50">
        <f t="shared" si="4"/>
        <v>0</v>
      </c>
      <c r="T14" s="49">
        <f t="shared" si="5"/>
        <v>0</v>
      </c>
      <c r="U14" s="51">
        <f t="shared" si="6"/>
        <v>0</v>
      </c>
      <c r="V14" s="94"/>
      <c r="W14" s="95"/>
    </row>
    <row r="15" spans="1:23" ht="12.95" customHeight="1" x14ac:dyDescent="0.2">
      <c r="A15" s="52" t="s">
        <v>39</v>
      </c>
      <c r="B15" s="96">
        <f>SUM(B9:B14)</f>
        <v>1900000</v>
      </c>
      <c r="C15" s="96">
        <f>SUM(C9:C14)</f>
        <v>0</v>
      </c>
      <c r="D15" s="96"/>
      <c r="E15" s="96">
        <f t="shared" si="0"/>
        <v>1900000</v>
      </c>
      <c r="F15" s="97">
        <f t="shared" ref="F15:O15" si="7">SUM(F9:F14)</f>
        <v>1900000</v>
      </c>
      <c r="G15" s="98">
        <f t="shared" si="7"/>
        <v>1900000</v>
      </c>
      <c r="H15" s="97">
        <f t="shared" si="7"/>
        <v>1615000</v>
      </c>
      <c r="I15" s="98">
        <f t="shared" si="7"/>
        <v>1614767</v>
      </c>
      <c r="J15" s="97">
        <f t="shared" si="7"/>
        <v>0</v>
      </c>
      <c r="K15" s="98">
        <f t="shared" si="7"/>
        <v>187323</v>
      </c>
      <c r="L15" s="97">
        <f t="shared" si="7"/>
        <v>0</v>
      </c>
      <c r="M15" s="98">
        <f t="shared" si="7"/>
        <v>0</v>
      </c>
      <c r="N15" s="97">
        <f t="shared" si="7"/>
        <v>0</v>
      </c>
      <c r="O15" s="98">
        <f t="shared" si="7"/>
        <v>0</v>
      </c>
      <c r="P15" s="97">
        <f t="shared" si="1"/>
        <v>1615000</v>
      </c>
      <c r="Q15" s="98">
        <f t="shared" si="2"/>
        <v>1802090</v>
      </c>
      <c r="R15" s="53">
        <f t="shared" si="3"/>
        <v>-100</v>
      </c>
      <c r="S15" s="54">
        <f t="shared" si="4"/>
        <v>-88.399378981611591</v>
      </c>
      <c r="T15" s="53">
        <f>IF(SUM($E9:$E13) =0,0,(P15   /SUM($E9:$E13) )*100)</f>
        <v>85</v>
      </c>
      <c r="U15" s="55">
        <f>IF(SUM($E9:$E13) =0,0,(Q15   /SUM($E9:$E13) )*100)</f>
        <v>94.846842105263164</v>
      </c>
      <c r="V15" s="97">
        <f>SUM(V9:V14)</f>
        <v>0</v>
      </c>
      <c r="W15" s="98">
        <f>SUM(W9:W14)</f>
        <v>0</v>
      </c>
    </row>
    <row r="16" spans="1:23" ht="12.95" customHeight="1" x14ac:dyDescent="0.2">
      <c r="A16" s="41" t="s">
        <v>40</v>
      </c>
      <c r="B16" s="99"/>
      <c r="C16" s="99"/>
      <c r="D16" s="99"/>
      <c r="E16" s="99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45"/>
      <c r="S16" s="46"/>
      <c r="T16" s="45"/>
      <c r="U16" s="47"/>
      <c r="V16" s="100"/>
      <c r="W16" s="101"/>
    </row>
    <row r="17" spans="1:23" ht="12.95" customHeight="1" x14ac:dyDescent="0.2">
      <c r="A17" s="48" t="s">
        <v>41</v>
      </c>
      <c r="B17" s="93"/>
      <c r="C17" s="93"/>
      <c r="D17" s="93"/>
      <c r="E17" s="93">
        <f t="shared" ref="E17:E23" si="8">$B17   +$C17   +$D17</f>
        <v>0</v>
      </c>
      <c r="F17" s="94"/>
      <c r="G17" s="95"/>
      <c r="H17" s="94"/>
      <c r="I17" s="95"/>
      <c r="J17" s="94"/>
      <c r="K17" s="95"/>
      <c r="L17" s="94"/>
      <c r="M17" s="95"/>
      <c r="N17" s="94"/>
      <c r="O17" s="95"/>
      <c r="P17" s="94">
        <f t="shared" ref="P17:P23" si="9">$H17   +$J17   +$L17   +$N17</f>
        <v>0</v>
      </c>
      <c r="Q17" s="95">
        <f t="shared" ref="Q17:Q23" si="10">$I17   +$K17   +$M17   +$O17</f>
        <v>0</v>
      </c>
      <c r="R17" s="49">
        <f t="shared" ref="R17:R23" si="11">IF($H17   =0,0,(($J17   -$H17   )/$H17   )*100)</f>
        <v>0</v>
      </c>
      <c r="S17" s="50">
        <f t="shared" ref="S17:S23" si="12">IF($I17   =0,0,(($K17   -$I17   )/$I17   )*100)</f>
        <v>0</v>
      </c>
      <c r="T17" s="49">
        <f t="shared" ref="T17:T22" si="13">IF($E17   =0,0,($P17   /$E17   )*100)</f>
        <v>0</v>
      </c>
      <c r="U17" s="51">
        <f t="shared" ref="U17:U22" si="14">IF($E17   =0,0,($Q17   /$E17   )*100)</f>
        <v>0</v>
      </c>
      <c r="V17" s="94"/>
      <c r="W17" s="95"/>
    </row>
    <row r="18" spans="1:23" ht="12.95" customHeight="1" x14ac:dyDescent="0.2">
      <c r="A18" s="48" t="s">
        <v>42</v>
      </c>
      <c r="B18" s="93"/>
      <c r="C18" s="93"/>
      <c r="D18" s="93"/>
      <c r="E18" s="93">
        <f t="shared" si="8"/>
        <v>0</v>
      </c>
      <c r="F18" s="94"/>
      <c r="G18" s="95"/>
      <c r="H18" s="94"/>
      <c r="I18" s="95"/>
      <c r="J18" s="94"/>
      <c r="K18" s="95"/>
      <c r="L18" s="94"/>
      <c r="M18" s="95"/>
      <c r="N18" s="94"/>
      <c r="O18" s="95"/>
      <c r="P18" s="94">
        <f t="shared" si="9"/>
        <v>0</v>
      </c>
      <c r="Q18" s="95">
        <f t="shared" si="10"/>
        <v>0</v>
      </c>
      <c r="R18" s="49">
        <f t="shared" si="11"/>
        <v>0</v>
      </c>
      <c r="S18" s="50">
        <f t="shared" si="12"/>
        <v>0</v>
      </c>
      <c r="T18" s="49">
        <f t="shared" si="13"/>
        <v>0</v>
      </c>
      <c r="U18" s="51">
        <f t="shared" si="14"/>
        <v>0</v>
      </c>
      <c r="V18" s="94"/>
      <c r="W18" s="95"/>
    </row>
    <row r="19" spans="1:23" ht="12.95" customHeight="1" x14ac:dyDescent="0.2">
      <c r="A19" s="48" t="s">
        <v>43</v>
      </c>
      <c r="B19" s="93"/>
      <c r="C19" s="93"/>
      <c r="D19" s="93"/>
      <c r="E19" s="93">
        <f t="shared" si="8"/>
        <v>0</v>
      </c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>
        <f t="shared" si="9"/>
        <v>0</v>
      </c>
      <c r="Q19" s="95">
        <f t="shared" si="10"/>
        <v>0</v>
      </c>
      <c r="R19" s="49">
        <f t="shared" si="11"/>
        <v>0</v>
      </c>
      <c r="S19" s="50">
        <f t="shared" si="12"/>
        <v>0</v>
      </c>
      <c r="T19" s="49">
        <f t="shared" si="13"/>
        <v>0</v>
      </c>
      <c r="U19" s="51">
        <f t="shared" si="14"/>
        <v>0</v>
      </c>
      <c r="V19" s="94"/>
      <c r="W19" s="95"/>
    </row>
    <row r="20" spans="1:23" ht="12.95" customHeight="1" x14ac:dyDescent="0.2">
      <c r="A20" s="48" t="s">
        <v>44</v>
      </c>
      <c r="B20" s="93"/>
      <c r="C20" s="93"/>
      <c r="D20" s="93"/>
      <c r="E20" s="93">
        <f t="shared" si="8"/>
        <v>0</v>
      </c>
      <c r="F20" s="94"/>
      <c r="G20" s="95"/>
      <c r="H20" s="94"/>
      <c r="I20" s="95"/>
      <c r="J20" s="94"/>
      <c r="K20" s="95"/>
      <c r="L20" s="94"/>
      <c r="M20" s="95"/>
      <c r="N20" s="94"/>
      <c r="O20" s="95"/>
      <c r="P20" s="94">
        <f t="shared" si="9"/>
        <v>0</v>
      </c>
      <c r="Q20" s="95">
        <f t="shared" si="10"/>
        <v>0</v>
      </c>
      <c r="R20" s="49">
        <f t="shared" si="11"/>
        <v>0</v>
      </c>
      <c r="S20" s="50">
        <f t="shared" si="12"/>
        <v>0</v>
      </c>
      <c r="T20" s="49">
        <f t="shared" si="13"/>
        <v>0</v>
      </c>
      <c r="U20" s="51">
        <f t="shared" si="14"/>
        <v>0</v>
      </c>
      <c r="V20" s="94"/>
      <c r="W20" s="95"/>
    </row>
    <row r="21" spans="1:23" ht="12.95" customHeight="1" x14ac:dyDescent="0.2">
      <c r="A21" s="48" t="s">
        <v>45</v>
      </c>
      <c r="B21" s="93"/>
      <c r="C21" s="93"/>
      <c r="D21" s="93"/>
      <c r="E21" s="93">
        <f t="shared" si="8"/>
        <v>0</v>
      </c>
      <c r="F21" s="94"/>
      <c r="G21" s="95"/>
      <c r="H21" s="94"/>
      <c r="I21" s="95"/>
      <c r="J21" s="94"/>
      <c r="K21" s="95"/>
      <c r="L21" s="94"/>
      <c r="M21" s="95"/>
      <c r="N21" s="94"/>
      <c r="O21" s="95"/>
      <c r="P21" s="94">
        <f t="shared" si="9"/>
        <v>0</v>
      </c>
      <c r="Q21" s="95">
        <f t="shared" si="10"/>
        <v>0</v>
      </c>
      <c r="R21" s="49">
        <f t="shared" si="11"/>
        <v>0</v>
      </c>
      <c r="S21" s="50">
        <f t="shared" si="12"/>
        <v>0</v>
      </c>
      <c r="T21" s="49">
        <f t="shared" si="13"/>
        <v>0</v>
      </c>
      <c r="U21" s="51">
        <f t="shared" si="14"/>
        <v>0</v>
      </c>
      <c r="V21" s="94"/>
      <c r="W21" s="95"/>
    </row>
    <row r="22" spans="1:23" ht="12.95" customHeight="1" x14ac:dyDescent="0.2">
      <c r="A22" s="48" t="s">
        <v>46</v>
      </c>
      <c r="B22" s="93"/>
      <c r="C22" s="93"/>
      <c r="D22" s="93"/>
      <c r="E22" s="93">
        <f t="shared" si="8"/>
        <v>0</v>
      </c>
      <c r="F22" s="94"/>
      <c r="G22" s="95"/>
      <c r="H22" s="94"/>
      <c r="I22" s="95"/>
      <c r="J22" s="94"/>
      <c r="K22" s="95"/>
      <c r="L22" s="94"/>
      <c r="M22" s="95"/>
      <c r="N22" s="94"/>
      <c r="O22" s="95"/>
      <c r="P22" s="94">
        <f t="shared" si="9"/>
        <v>0</v>
      </c>
      <c r="Q22" s="95">
        <f t="shared" si="10"/>
        <v>0</v>
      </c>
      <c r="R22" s="49">
        <f t="shared" si="11"/>
        <v>0</v>
      </c>
      <c r="S22" s="50">
        <f t="shared" si="12"/>
        <v>0</v>
      </c>
      <c r="T22" s="49">
        <f t="shared" si="13"/>
        <v>0</v>
      </c>
      <c r="U22" s="51">
        <f t="shared" si="14"/>
        <v>0</v>
      </c>
      <c r="V22" s="94"/>
      <c r="W22" s="95"/>
    </row>
    <row r="23" spans="1:23" ht="12.95" customHeight="1" x14ac:dyDescent="0.2">
      <c r="A23" s="52" t="s">
        <v>39</v>
      </c>
      <c r="B23" s="96">
        <f>SUM(B17:B22)</f>
        <v>0</v>
      </c>
      <c r="C23" s="96">
        <f>SUM(C17:C22)</f>
        <v>0</v>
      </c>
      <c r="D23" s="96"/>
      <c r="E23" s="96">
        <f t="shared" si="8"/>
        <v>0</v>
      </c>
      <c r="F23" s="97">
        <f t="shared" ref="F23:O23" si="15">SUM(F17:F22)</f>
        <v>0</v>
      </c>
      <c r="G23" s="98">
        <f t="shared" si="15"/>
        <v>0</v>
      </c>
      <c r="H23" s="97">
        <f t="shared" si="15"/>
        <v>0</v>
      </c>
      <c r="I23" s="98">
        <f t="shared" si="15"/>
        <v>0</v>
      </c>
      <c r="J23" s="97">
        <f t="shared" si="15"/>
        <v>0</v>
      </c>
      <c r="K23" s="98">
        <f t="shared" si="15"/>
        <v>0</v>
      </c>
      <c r="L23" s="97">
        <f t="shared" si="15"/>
        <v>0</v>
      </c>
      <c r="M23" s="98">
        <f t="shared" si="15"/>
        <v>0</v>
      </c>
      <c r="N23" s="97">
        <f t="shared" si="15"/>
        <v>0</v>
      </c>
      <c r="O23" s="98">
        <f t="shared" si="15"/>
        <v>0</v>
      </c>
      <c r="P23" s="97">
        <f t="shared" si="9"/>
        <v>0</v>
      </c>
      <c r="Q23" s="98">
        <f t="shared" si="10"/>
        <v>0</v>
      </c>
      <c r="R23" s="53">
        <f t="shared" si="11"/>
        <v>0</v>
      </c>
      <c r="S23" s="54">
        <f t="shared" si="12"/>
        <v>0</v>
      </c>
      <c r="T23" s="53">
        <f>IF(($E23-$E18-$E22)   =0,0,($P23   /($E23-$E18-$E22)   )*100)</f>
        <v>0</v>
      </c>
      <c r="U23" s="55">
        <f>IF(($E23-$E18-$E22)   =0,0,($Q23   /($E23-$E18-$E22)   )*100)</f>
        <v>0</v>
      </c>
      <c r="V23" s="97">
        <f>SUM(V17:V22)</f>
        <v>0</v>
      </c>
      <c r="W23" s="98">
        <f>SUM(W17:W22)</f>
        <v>0</v>
      </c>
    </row>
    <row r="24" spans="1:23" ht="12.95" customHeight="1" x14ac:dyDescent="0.2">
      <c r="A24" s="41" t="s">
        <v>47</v>
      </c>
      <c r="B24" s="99"/>
      <c r="C24" s="99"/>
      <c r="D24" s="99"/>
      <c r="E24" s="99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  <c r="R24" s="45"/>
      <c r="S24" s="46"/>
      <c r="T24" s="45"/>
      <c r="U24" s="47"/>
      <c r="V24" s="100"/>
      <c r="W24" s="101"/>
    </row>
    <row r="25" spans="1:23" ht="12.95" customHeight="1" x14ac:dyDescent="0.2">
      <c r="A25" s="48" t="s">
        <v>48</v>
      </c>
      <c r="B25" s="93"/>
      <c r="C25" s="93"/>
      <c r="D25" s="93"/>
      <c r="E25" s="93">
        <f>$B25   +$C25   +$D25</f>
        <v>0</v>
      </c>
      <c r="F25" s="94"/>
      <c r="G25" s="95"/>
      <c r="H25" s="94"/>
      <c r="I25" s="95"/>
      <c r="J25" s="94"/>
      <c r="K25" s="95"/>
      <c r="L25" s="94"/>
      <c r="M25" s="95"/>
      <c r="N25" s="94"/>
      <c r="O25" s="95"/>
      <c r="P25" s="94">
        <f>$H25   +$J25   +$L25   +$N25</f>
        <v>0</v>
      </c>
      <c r="Q25" s="95">
        <f>$I25   +$K25   +$M25   +$O25</f>
        <v>0</v>
      </c>
      <c r="R25" s="49">
        <f>IF($H25   =0,0,(($J25   -$H25   )/$H25   )*100)</f>
        <v>0</v>
      </c>
      <c r="S25" s="50">
        <f>IF($I25   =0,0,(($K25   -$I25   )/$I25   )*100)</f>
        <v>0</v>
      </c>
      <c r="T25" s="49">
        <f>IF($E25   =0,0,($P25   /$E25   )*100)</f>
        <v>0</v>
      </c>
      <c r="U25" s="51">
        <f>IF($E25   =0,0,($Q25   /$E25   )*100)</f>
        <v>0</v>
      </c>
      <c r="V25" s="94"/>
      <c r="W25" s="95"/>
    </row>
    <row r="26" spans="1:23" ht="12.95" customHeight="1" x14ac:dyDescent="0.2">
      <c r="A26" s="48" t="s">
        <v>49</v>
      </c>
      <c r="B26" s="93"/>
      <c r="C26" s="93"/>
      <c r="D26" s="93"/>
      <c r="E26" s="93">
        <f>$B26   +$C26   +$D26</f>
        <v>0</v>
      </c>
      <c r="F26" s="94"/>
      <c r="G26" s="95"/>
      <c r="H26" s="94"/>
      <c r="I26" s="95"/>
      <c r="J26" s="94"/>
      <c r="K26" s="95"/>
      <c r="L26" s="94"/>
      <c r="M26" s="95"/>
      <c r="N26" s="94"/>
      <c r="O26" s="95"/>
      <c r="P26" s="94">
        <f>$H26   +$J26   +$L26   +$N26</f>
        <v>0</v>
      </c>
      <c r="Q26" s="95">
        <f>$I26   +$K26   +$M26   +$O26</f>
        <v>0</v>
      </c>
      <c r="R26" s="49">
        <f>IF($H26   =0,0,(($J26   -$H26   )/$H26   )*100)</f>
        <v>0</v>
      </c>
      <c r="S26" s="50">
        <f>IF($I26   =0,0,(($K26   -$I26   )/$I26   )*100)</f>
        <v>0</v>
      </c>
      <c r="T26" s="49">
        <f>IF($E26   =0,0,($P26   /$E26   )*100)</f>
        <v>0</v>
      </c>
      <c r="U26" s="51">
        <f>IF($E26   =0,0,($Q26   /$E26   )*100)</f>
        <v>0</v>
      </c>
      <c r="V26" s="94"/>
      <c r="W26" s="95"/>
    </row>
    <row r="27" spans="1:23" ht="12.95" customHeight="1" x14ac:dyDescent="0.2">
      <c r="A27" s="48" t="s">
        <v>50</v>
      </c>
      <c r="B27" s="93"/>
      <c r="C27" s="93"/>
      <c r="D27" s="93"/>
      <c r="E27" s="93">
        <f>$B27   +$C27   +$D27</f>
        <v>0</v>
      </c>
      <c r="F27" s="94"/>
      <c r="G27" s="95"/>
      <c r="H27" s="94"/>
      <c r="I27" s="95"/>
      <c r="J27" s="94"/>
      <c r="K27" s="95"/>
      <c r="L27" s="94"/>
      <c r="M27" s="95"/>
      <c r="N27" s="94"/>
      <c r="O27" s="95"/>
      <c r="P27" s="94">
        <f>$H27   +$J27   +$L27   +$N27</f>
        <v>0</v>
      </c>
      <c r="Q27" s="95">
        <f>$I27   +$K27   +$M27   +$O27</f>
        <v>0</v>
      </c>
      <c r="R27" s="49">
        <f>IF($H27   =0,0,(($J27   -$H27   )/$H27   )*100)</f>
        <v>0</v>
      </c>
      <c r="S27" s="50">
        <f>IF($I27   =0,0,(($K27   -$I27   )/$I27   )*100)</f>
        <v>0</v>
      </c>
      <c r="T27" s="49">
        <f>IF($E27   =0,0,($P27   /$E27   )*100)</f>
        <v>0</v>
      </c>
      <c r="U27" s="51">
        <f>IF($E27   =0,0,($Q27   /$E27   )*100)</f>
        <v>0</v>
      </c>
      <c r="V27" s="94"/>
      <c r="W27" s="95"/>
    </row>
    <row r="28" spans="1:23" ht="12.95" customHeight="1" x14ac:dyDescent="0.2">
      <c r="A28" s="48" t="s">
        <v>51</v>
      </c>
      <c r="B28" s="93"/>
      <c r="C28" s="93"/>
      <c r="D28" s="93"/>
      <c r="E28" s="93">
        <f>$B28   +$C28   +$D28</f>
        <v>0</v>
      </c>
      <c r="F28" s="94"/>
      <c r="G28" s="95"/>
      <c r="H28" s="94"/>
      <c r="I28" s="95"/>
      <c r="J28" s="94"/>
      <c r="K28" s="95"/>
      <c r="L28" s="94"/>
      <c r="M28" s="95"/>
      <c r="N28" s="94"/>
      <c r="O28" s="95"/>
      <c r="P28" s="94">
        <f>$H28   +$J28   +$L28   +$N28</f>
        <v>0</v>
      </c>
      <c r="Q28" s="95">
        <f>$I28   +$K28   +$M28   +$O28</f>
        <v>0</v>
      </c>
      <c r="R28" s="49">
        <f>IF($H28   =0,0,(($J28   -$H28   )/$H28   )*100)</f>
        <v>0</v>
      </c>
      <c r="S28" s="50">
        <f>IF($I28   =0,0,(($K28   -$I28   )/$I28   )*100)</f>
        <v>0</v>
      </c>
      <c r="T28" s="49">
        <f>IF($E28   =0,0,($P28   /$E28   )*100)</f>
        <v>0</v>
      </c>
      <c r="U28" s="51">
        <f>IF($E28   =0,0,($Q28   /$E28   )*100)</f>
        <v>0</v>
      </c>
      <c r="V28" s="94"/>
      <c r="W28" s="95"/>
    </row>
    <row r="29" spans="1:23" ht="12.95" customHeight="1" x14ac:dyDescent="0.2">
      <c r="A29" s="52" t="s">
        <v>39</v>
      </c>
      <c r="B29" s="96">
        <f>SUM(B25:B28)</f>
        <v>0</v>
      </c>
      <c r="C29" s="96">
        <f>SUM(C25:C28)</f>
        <v>0</v>
      </c>
      <c r="D29" s="96"/>
      <c r="E29" s="96">
        <f>$B29   +$C29   +$D29</f>
        <v>0</v>
      </c>
      <c r="F29" s="97">
        <f t="shared" ref="F29:O29" si="16">SUM(F25:F28)</f>
        <v>0</v>
      </c>
      <c r="G29" s="98">
        <f t="shared" si="16"/>
        <v>0</v>
      </c>
      <c r="H29" s="97">
        <f t="shared" si="16"/>
        <v>0</v>
      </c>
      <c r="I29" s="98">
        <f t="shared" si="16"/>
        <v>0</v>
      </c>
      <c r="J29" s="97">
        <f t="shared" si="16"/>
        <v>0</v>
      </c>
      <c r="K29" s="98">
        <f t="shared" si="16"/>
        <v>0</v>
      </c>
      <c r="L29" s="97">
        <f t="shared" si="16"/>
        <v>0</v>
      </c>
      <c r="M29" s="98">
        <f t="shared" si="16"/>
        <v>0</v>
      </c>
      <c r="N29" s="97">
        <f t="shared" si="16"/>
        <v>0</v>
      </c>
      <c r="O29" s="98">
        <f t="shared" si="16"/>
        <v>0</v>
      </c>
      <c r="P29" s="97">
        <f>$H29   +$J29   +$L29   +$N29</f>
        <v>0</v>
      </c>
      <c r="Q29" s="98">
        <f>$I29   +$K29   +$M29   +$O29</f>
        <v>0</v>
      </c>
      <c r="R29" s="53">
        <f>IF($H29   =0,0,(($J29   -$H29   )/$H29   )*100)</f>
        <v>0</v>
      </c>
      <c r="S29" s="54">
        <f>IF($I29   =0,0,(($K29   -$I29   )/$I29   )*100)</f>
        <v>0</v>
      </c>
      <c r="T29" s="53">
        <f>IF($E29   =0,0,($P29   /$E29   )*100)</f>
        <v>0</v>
      </c>
      <c r="U29" s="55">
        <f>IF($E29   =0,0,($Q29   /$E29   )*100)</f>
        <v>0</v>
      </c>
      <c r="V29" s="97">
        <f>SUM(V25:V28)</f>
        <v>0</v>
      </c>
      <c r="W29" s="98">
        <f>SUM(W25:W28)</f>
        <v>0</v>
      </c>
    </row>
    <row r="30" spans="1:23" ht="12.95" customHeight="1" x14ac:dyDescent="0.2">
      <c r="A30" s="41" t="s">
        <v>52</v>
      </c>
      <c r="B30" s="99"/>
      <c r="C30" s="99"/>
      <c r="D30" s="99"/>
      <c r="E30" s="99"/>
      <c r="F30" s="100"/>
      <c r="G30" s="101"/>
      <c r="H30" s="100"/>
      <c r="I30" s="101"/>
      <c r="J30" s="100"/>
      <c r="K30" s="101"/>
      <c r="L30" s="100"/>
      <c r="M30" s="101"/>
      <c r="N30" s="100"/>
      <c r="O30" s="101"/>
      <c r="P30" s="100"/>
      <c r="Q30" s="101"/>
      <c r="R30" s="45"/>
      <c r="S30" s="46"/>
      <c r="T30" s="45"/>
      <c r="U30" s="47"/>
      <c r="V30" s="100"/>
      <c r="W30" s="101"/>
    </row>
    <row r="31" spans="1:23" ht="12.95" customHeight="1" x14ac:dyDescent="0.2">
      <c r="A31" s="48" t="s">
        <v>53</v>
      </c>
      <c r="B31" s="93">
        <v>1000000</v>
      </c>
      <c r="C31" s="93"/>
      <c r="D31" s="93"/>
      <c r="E31" s="93">
        <f>$B31   +$C31   +$D31</f>
        <v>1000000</v>
      </c>
      <c r="F31" s="94">
        <v>700000</v>
      </c>
      <c r="G31" s="95">
        <v>250000</v>
      </c>
      <c r="H31" s="94"/>
      <c r="I31" s="95"/>
      <c r="J31" s="94"/>
      <c r="K31" s="95">
        <v>365116</v>
      </c>
      <c r="L31" s="94"/>
      <c r="M31" s="95"/>
      <c r="N31" s="94"/>
      <c r="O31" s="95"/>
      <c r="P31" s="94">
        <f>$H31   +$J31   +$L31   +$N31</f>
        <v>0</v>
      </c>
      <c r="Q31" s="95">
        <f>$I31   +$K31   +$M31   +$O31</f>
        <v>365116</v>
      </c>
      <c r="R31" s="49">
        <f>IF($H31   =0,0,(($J31   -$H31   )/$H31   )*100)</f>
        <v>0</v>
      </c>
      <c r="S31" s="50">
        <f>IF($I31   =0,0,(($K31   -$I31   )/$I31   )*100)</f>
        <v>0</v>
      </c>
      <c r="T31" s="49">
        <f>IF($E31   =0,0,($P31   /$E31   )*100)</f>
        <v>0</v>
      </c>
      <c r="U31" s="51">
        <f>IF($E31   =0,0,($Q31   /$E31   )*100)</f>
        <v>36.511600000000001</v>
      </c>
      <c r="V31" s="94"/>
      <c r="W31" s="95"/>
    </row>
    <row r="32" spans="1:23" ht="12.95" customHeight="1" x14ac:dyDescent="0.2">
      <c r="A32" s="52" t="s">
        <v>39</v>
      </c>
      <c r="B32" s="96">
        <f>B31</f>
        <v>1000000</v>
      </c>
      <c r="C32" s="96">
        <f>C31</f>
        <v>0</v>
      </c>
      <c r="D32" s="96"/>
      <c r="E32" s="96">
        <f>$B32   +$C32   +$D32</f>
        <v>1000000</v>
      </c>
      <c r="F32" s="97">
        <f t="shared" ref="F32:O32" si="17">F31</f>
        <v>700000</v>
      </c>
      <c r="G32" s="98">
        <f t="shared" si="17"/>
        <v>250000</v>
      </c>
      <c r="H32" s="97">
        <f t="shared" si="17"/>
        <v>0</v>
      </c>
      <c r="I32" s="98">
        <f t="shared" si="17"/>
        <v>0</v>
      </c>
      <c r="J32" s="97">
        <f t="shared" si="17"/>
        <v>0</v>
      </c>
      <c r="K32" s="98">
        <f t="shared" si="17"/>
        <v>365116</v>
      </c>
      <c r="L32" s="97">
        <f t="shared" si="17"/>
        <v>0</v>
      </c>
      <c r="M32" s="98">
        <f t="shared" si="17"/>
        <v>0</v>
      </c>
      <c r="N32" s="97">
        <f t="shared" si="17"/>
        <v>0</v>
      </c>
      <c r="O32" s="98">
        <f t="shared" si="17"/>
        <v>0</v>
      </c>
      <c r="P32" s="97">
        <f>$H32   +$J32   +$L32   +$N32</f>
        <v>0</v>
      </c>
      <c r="Q32" s="98">
        <f>$I32   +$K32   +$M32   +$O32</f>
        <v>365116</v>
      </c>
      <c r="R32" s="53">
        <f>IF($H32   =0,0,(($J32   -$H32   )/$H32   )*100)</f>
        <v>0</v>
      </c>
      <c r="S32" s="54">
        <f>IF($I32   =0,0,(($K32   -$I32   )/$I32   )*100)</f>
        <v>0</v>
      </c>
      <c r="T32" s="53">
        <f>IF($E32   =0,0,($P32   /$E32   )*100)</f>
        <v>0</v>
      </c>
      <c r="U32" s="55">
        <f>IF($E32   =0,0,($Q32   /$E32   )*100)</f>
        <v>36.511600000000001</v>
      </c>
      <c r="V32" s="97">
        <f>V31</f>
        <v>0</v>
      </c>
      <c r="W32" s="98">
        <f>W31</f>
        <v>0</v>
      </c>
    </row>
    <row r="33" spans="1:23" ht="12.95" customHeight="1" x14ac:dyDescent="0.2">
      <c r="A33" s="41" t="s">
        <v>54</v>
      </c>
      <c r="B33" s="99"/>
      <c r="C33" s="99"/>
      <c r="D33" s="99"/>
      <c r="E33" s="99"/>
      <c r="F33" s="100"/>
      <c r="G33" s="101"/>
      <c r="H33" s="100"/>
      <c r="I33" s="101"/>
      <c r="J33" s="100"/>
      <c r="K33" s="101"/>
      <c r="L33" s="100"/>
      <c r="M33" s="101"/>
      <c r="N33" s="100"/>
      <c r="O33" s="101"/>
      <c r="P33" s="100"/>
      <c r="Q33" s="101"/>
      <c r="R33" s="45"/>
      <c r="S33" s="46"/>
      <c r="T33" s="45"/>
      <c r="U33" s="47"/>
      <c r="V33" s="100"/>
      <c r="W33" s="101"/>
    </row>
    <row r="34" spans="1:23" ht="12.95" customHeight="1" x14ac:dyDescent="0.2">
      <c r="A34" s="48" t="s">
        <v>55</v>
      </c>
      <c r="B34" s="93">
        <v>1000000</v>
      </c>
      <c r="C34" s="93"/>
      <c r="D34" s="93"/>
      <c r="E34" s="93">
        <f t="shared" ref="E34:E39" si="18">$B34   +$C34   +$D34</f>
        <v>1000000</v>
      </c>
      <c r="F34" s="94">
        <v>1000000</v>
      </c>
      <c r="G34" s="95">
        <v>1000000</v>
      </c>
      <c r="H34" s="94"/>
      <c r="I34" s="95"/>
      <c r="J34" s="94"/>
      <c r="K34" s="95"/>
      <c r="L34" s="94"/>
      <c r="M34" s="95"/>
      <c r="N34" s="94"/>
      <c r="O34" s="95"/>
      <c r="P34" s="94">
        <f t="shared" ref="P34:P39" si="19">$H34   +$J34   +$L34   +$N34</f>
        <v>0</v>
      </c>
      <c r="Q34" s="95">
        <f t="shared" ref="Q34:Q39" si="20">$I34   +$K34   +$M34   +$O34</f>
        <v>0</v>
      </c>
      <c r="R34" s="49">
        <f t="shared" ref="R34:R39" si="21">IF($H34   =0,0,(($J34   -$H34   )/$H34   )*100)</f>
        <v>0</v>
      </c>
      <c r="S34" s="50">
        <f t="shared" ref="S34:S39" si="22">IF($I34   =0,0,(($K34   -$I34   )/$I34   )*100)</f>
        <v>0</v>
      </c>
      <c r="T34" s="49">
        <f t="shared" ref="T34:T38" si="23">IF($E34   =0,0,($P34   /$E34   )*100)</f>
        <v>0</v>
      </c>
      <c r="U34" s="51">
        <f t="shared" ref="U34:U38" si="24">IF($E34   =0,0,($Q34   /$E34   )*100)</f>
        <v>0</v>
      </c>
      <c r="V34" s="94"/>
      <c r="W34" s="95"/>
    </row>
    <row r="35" spans="1:23" ht="12.95" customHeight="1" x14ac:dyDescent="0.2">
      <c r="A35" s="48" t="s">
        <v>56</v>
      </c>
      <c r="B35" s="93"/>
      <c r="C35" s="93"/>
      <c r="D35" s="93"/>
      <c r="E35" s="93">
        <f t="shared" si="18"/>
        <v>0</v>
      </c>
      <c r="F35" s="94"/>
      <c r="G35" s="95"/>
      <c r="H35" s="94"/>
      <c r="I35" s="95"/>
      <c r="J35" s="94"/>
      <c r="K35" s="95"/>
      <c r="L35" s="94"/>
      <c r="M35" s="95"/>
      <c r="N35" s="94"/>
      <c r="O35" s="95"/>
      <c r="P35" s="94">
        <f t="shared" si="19"/>
        <v>0</v>
      </c>
      <c r="Q35" s="95">
        <f t="shared" si="20"/>
        <v>0</v>
      </c>
      <c r="R35" s="49">
        <f t="shared" si="21"/>
        <v>0</v>
      </c>
      <c r="S35" s="50">
        <f t="shared" si="22"/>
        <v>0</v>
      </c>
      <c r="T35" s="49">
        <f t="shared" si="23"/>
        <v>0</v>
      </c>
      <c r="U35" s="51">
        <f t="shared" si="24"/>
        <v>0</v>
      </c>
      <c r="V35" s="94"/>
      <c r="W35" s="95"/>
    </row>
    <row r="36" spans="1:23" ht="12.95" customHeight="1" x14ac:dyDescent="0.2">
      <c r="A36" s="48" t="s">
        <v>57</v>
      </c>
      <c r="B36" s="93"/>
      <c r="C36" s="93"/>
      <c r="D36" s="93"/>
      <c r="E36" s="93">
        <f t="shared" si="18"/>
        <v>0</v>
      </c>
      <c r="F36" s="94"/>
      <c r="G36" s="95"/>
      <c r="H36" s="94"/>
      <c r="I36" s="95"/>
      <c r="J36" s="94"/>
      <c r="K36" s="95"/>
      <c r="L36" s="94"/>
      <c r="M36" s="95"/>
      <c r="N36" s="94"/>
      <c r="O36" s="95"/>
      <c r="P36" s="94">
        <f t="shared" si="19"/>
        <v>0</v>
      </c>
      <c r="Q36" s="95">
        <f t="shared" si="20"/>
        <v>0</v>
      </c>
      <c r="R36" s="49">
        <f t="shared" si="21"/>
        <v>0</v>
      </c>
      <c r="S36" s="50">
        <f t="shared" si="22"/>
        <v>0</v>
      </c>
      <c r="T36" s="49">
        <f t="shared" si="23"/>
        <v>0</v>
      </c>
      <c r="U36" s="51">
        <f t="shared" si="24"/>
        <v>0</v>
      </c>
      <c r="V36" s="94"/>
      <c r="W36" s="95"/>
    </row>
    <row r="37" spans="1:23" ht="12.95" customHeight="1" x14ac:dyDescent="0.2">
      <c r="A37" s="48" t="s">
        <v>58</v>
      </c>
      <c r="B37" s="93">
        <v>2000000</v>
      </c>
      <c r="C37" s="93"/>
      <c r="D37" s="93"/>
      <c r="E37" s="93">
        <f t="shared" si="18"/>
        <v>2000000</v>
      </c>
      <c r="F37" s="94">
        <v>2000000</v>
      </c>
      <c r="G37" s="95">
        <v>2000000</v>
      </c>
      <c r="H37" s="94"/>
      <c r="I37" s="95"/>
      <c r="J37" s="94"/>
      <c r="K37" s="95">
        <v>143782</v>
      </c>
      <c r="L37" s="94"/>
      <c r="M37" s="95"/>
      <c r="N37" s="94"/>
      <c r="O37" s="95"/>
      <c r="P37" s="94">
        <f t="shared" si="19"/>
        <v>0</v>
      </c>
      <c r="Q37" s="95">
        <f t="shared" si="20"/>
        <v>143782</v>
      </c>
      <c r="R37" s="49">
        <f t="shared" si="21"/>
        <v>0</v>
      </c>
      <c r="S37" s="50">
        <f t="shared" si="22"/>
        <v>0</v>
      </c>
      <c r="T37" s="49">
        <f t="shared" si="23"/>
        <v>0</v>
      </c>
      <c r="U37" s="51">
        <f t="shared" si="24"/>
        <v>7.1890999999999998</v>
      </c>
      <c r="V37" s="94"/>
      <c r="W37" s="95"/>
    </row>
    <row r="38" spans="1:23" ht="12.95" customHeight="1" x14ac:dyDescent="0.2">
      <c r="A38" s="48" t="s">
        <v>59</v>
      </c>
      <c r="B38" s="93"/>
      <c r="C38" s="93"/>
      <c r="D38" s="93"/>
      <c r="E38" s="93">
        <f t="shared" si="18"/>
        <v>0</v>
      </c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>
        <f t="shared" si="19"/>
        <v>0</v>
      </c>
      <c r="Q38" s="95">
        <f t="shared" si="20"/>
        <v>0</v>
      </c>
      <c r="R38" s="49">
        <f t="shared" si="21"/>
        <v>0</v>
      </c>
      <c r="S38" s="50">
        <f t="shared" si="22"/>
        <v>0</v>
      </c>
      <c r="T38" s="49">
        <f t="shared" si="23"/>
        <v>0</v>
      </c>
      <c r="U38" s="51">
        <f t="shared" si="24"/>
        <v>0</v>
      </c>
      <c r="V38" s="94"/>
      <c r="W38" s="95"/>
    </row>
    <row r="39" spans="1:23" ht="12.95" customHeight="1" x14ac:dyDescent="0.2">
      <c r="A39" s="52" t="s">
        <v>39</v>
      </c>
      <c r="B39" s="96">
        <f>SUM(B34:B38)</f>
        <v>3000000</v>
      </c>
      <c r="C39" s="96">
        <f>SUM(C34:C38)</f>
        <v>0</v>
      </c>
      <c r="D39" s="96"/>
      <c r="E39" s="96">
        <f t="shared" si="18"/>
        <v>3000000</v>
      </c>
      <c r="F39" s="97">
        <f t="shared" ref="F39:O39" si="25">SUM(F34:F38)</f>
        <v>3000000</v>
      </c>
      <c r="G39" s="98">
        <f t="shared" si="25"/>
        <v>3000000</v>
      </c>
      <c r="H39" s="97">
        <f t="shared" si="25"/>
        <v>0</v>
      </c>
      <c r="I39" s="98">
        <f t="shared" si="25"/>
        <v>0</v>
      </c>
      <c r="J39" s="97">
        <f t="shared" si="25"/>
        <v>0</v>
      </c>
      <c r="K39" s="98">
        <f t="shared" si="25"/>
        <v>143782</v>
      </c>
      <c r="L39" s="97">
        <f t="shared" si="25"/>
        <v>0</v>
      </c>
      <c r="M39" s="98">
        <f t="shared" si="25"/>
        <v>0</v>
      </c>
      <c r="N39" s="97">
        <f t="shared" si="25"/>
        <v>0</v>
      </c>
      <c r="O39" s="98">
        <f t="shared" si="25"/>
        <v>0</v>
      </c>
      <c r="P39" s="97">
        <f t="shared" si="19"/>
        <v>0</v>
      </c>
      <c r="Q39" s="98">
        <f t="shared" si="20"/>
        <v>143782</v>
      </c>
      <c r="R39" s="53">
        <f t="shared" si="21"/>
        <v>0</v>
      </c>
      <c r="S39" s="54">
        <f t="shared" si="22"/>
        <v>0</v>
      </c>
      <c r="T39" s="53">
        <f>IF((+$E34+$E37) =0,0,(P39   /(+$E34+$E37) )*100)</f>
        <v>0</v>
      </c>
      <c r="U39" s="55">
        <f>IF((+$E34+$E37) =0,0,(Q39   /(+$E34+$E37) )*100)</f>
        <v>4.7927333333333335</v>
      </c>
      <c r="V39" s="97">
        <f>SUM(V34:V38)</f>
        <v>0</v>
      </c>
      <c r="W39" s="98">
        <f>SUM(W34:W38)</f>
        <v>0</v>
      </c>
    </row>
    <row r="40" spans="1:23" ht="12.95" customHeight="1" x14ac:dyDescent="0.2">
      <c r="A40" s="41" t="s">
        <v>60</v>
      </c>
      <c r="B40" s="99"/>
      <c r="C40" s="99"/>
      <c r="D40" s="99"/>
      <c r="E40" s="99"/>
      <c r="F40" s="100"/>
      <c r="G40" s="101"/>
      <c r="H40" s="100"/>
      <c r="I40" s="101"/>
      <c r="J40" s="100"/>
      <c r="K40" s="101"/>
      <c r="L40" s="100"/>
      <c r="M40" s="101"/>
      <c r="N40" s="100"/>
      <c r="O40" s="101"/>
      <c r="P40" s="100"/>
      <c r="Q40" s="101"/>
      <c r="R40" s="45"/>
      <c r="S40" s="46"/>
      <c r="T40" s="45"/>
      <c r="U40" s="47"/>
      <c r="V40" s="100"/>
      <c r="W40" s="101"/>
    </row>
    <row r="41" spans="1:23" ht="12.95" customHeight="1" x14ac:dyDescent="0.2">
      <c r="A41" s="48" t="s">
        <v>61</v>
      </c>
      <c r="B41" s="93"/>
      <c r="C41" s="93"/>
      <c r="D41" s="93"/>
      <c r="E41" s="93">
        <f t="shared" ref="E41:E52" si="26">$B41   +$C41   +$D41</f>
        <v>0</v>
      </c>
      <c r="F41" s="94"/>
      <c r="G41" s="95"/>
      <c r="H41" s="94"/>
      <c r="I41" s="95"/>
      <c r="J41" s="94"/>
      <c r="K41" s="95"/>
      <c r="L41" s="94"/>
      <c r="M41" s="95"/>
      <c r="N41" s="94"/>
      <c r="O41" s="95"/>
      <c r="P41" s="94">
        <f t="shared" ref="P41:P52" si="27">$H41   +$J41   +$L41   +$N41</f>
        <v>0</v>
      </c>
      <c r="Q41" s="95">
        <f t="shared" ref="Q41:Q52" si="28">$I41   +$K41   +$M41   +$O41</f>
        <v>0</v>
      </c>
      <c r="R41" s="49">
        <f t="shared" ref="R41:R52" si="29">IF($H41   =0,0,(($J41   -$H41   )/$H41   )*100)</f>
        <v>0</v>
      </c>
      <c r="S41" s="50">
        <f t="shared" ref="S41:S52" si="30">IF($I41   =0,0,(($K41   -$I41   )/$I41   )*100)</f>
        <v>0</v>
      </c>
      <c r="T41" s="49">
        <f t="shared" ref="T41:T51" si="31">IF($E41   =0,0,($P41   /$E41   )*100)</f>
        <v>0</v>
      </c>
      <c r="U41" s="51">
        <f t="shared" ref="U41:U51" si="32">IF($E41   =0,0,($Q41   /$E41   )*100)</f>
        <v>0</v>
      </c>
      <c r="V41" s="94"/>
      <c r="W41" s="95"/>
    </row>
    <row r="42" spans="1:23" ht="12.95" customHeight="1" x14ac:dyDescent="0.2">
      <c r="A42" s="48" t="s">
        <v>62</v>
      </c>
      <c r="B42" s="93"/>
      <c r="C42" s="93"/>
      <c r="D42" s="93"/>
      <c r="E42" s="93">
        <f t="shared" si="26"/>
        <v>0</v>
      </c>
      <c r="F42" s="94"/>
      <c r="G42" s="95"/>
      <c r="H42" s="94"/>
      <c r="I42" s="95"/>
      <c r="J42" s="94"/>
      <c r="K42" s="95"/>
      <c r="L42" s="94"/>
      <c r="M42" s="95"/>
      <c r="N42" s="94"/>
      <c r="O42" s="95"/>
      <c r="P42" s="94">
        <f t="shared" si="27"/>
        <v>0</v>
      </c>
      <c r="Q42" s="95">
        <f t="shared" si="28"/>
        <v>0</v>
      </c>
      <c r="R42" s="49">
        <f t="shared" si="29"/>
        <v>0</v>
      </c>
      <c r="S42" s="50">
        <f t="shared" si="30"/>
        <v>0</v>
      </c>
      <c r="T42" s="49">
        <f t="shared" si="31"/>
        <v>0</v>
      </c>
      <c r="U42" s="51">
        <f t="shared" si="32"/>
        <v>0</v>
      </c>
      <c r="V42" s="94"/>
      <c r="W42" s="95"/>
    </row>
    <row r="43" spans="1:23" ht="12.95" customHeight="1" x14ac:dyDescent="0.2">
      <c r="A43" s="48" t="s">
        <v>63</v>
      </c>
      <c r="B43" s="93"/>
      <c r="C43" s="93"/>
      <c r="D43" s="93"/>
      <c r="E43" s="93">
        <f t="shared" si="26"/>
        <v>0</v>
      </c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>
        <f t="shared" si="27"/>
        <v>0</v>
      </c>
      <c r="Q43" s="95">
        <f t="shared" si="28"/>
        <v>0</v>
      </c>
      <c r="R43" s="49">
        <f t="shared" si="29"/>
        <v>0</v>
      </c>
      <c r="S43" s="50">
        <f t="shared" si="30"/>
        <v>0</v>
      </c>
      <c r="T43" s="49">
        <f t="shared" si="31"/>
        <v>0</v>
      </c>
      <c r="U43" s="51">
        <f t="shared" si="32"/>
        <v>0</v>
      </c>
      <c r="V43" s="94"/>
      <c r="W43" s="95"/>
    </row>
    <row r="44" spans="1:23" ht="12.95" customHeight="1" x14ac:dyDescent="0.2">
      <c r="A44" s="48" t="s">
        <v>64</v>
      </c>
      <c r="B44" s="93"/>
      <c r="C44" s="93"/>
      <c r="D44" s="93"/>
      <c r="E44" s="93">
        <f t="shared" si="26"/>
        <v>0</v>
      </c>
      <c r="F44" s="94"/>
      <c r="G44" s="95"/>
      <c r="H44" s="94"/>
      <c r="I44" s="95"/>
      <c r="J44" s="94"/>
      <c r="K44" s="95"/>
      <c r="L44" s="94"/>
      <c r="M44" s="95"/>
      <c r="N44" s="94"/>
      <c r="O44" s="95"/>
      <c r="P44" s="94">
        <f t="shared" si="27"/>
        <v>0</v>
      </c>
      <c r="Q44" s="95">
        <f t="shared" si="28"/>
        <v>0</v>
      </c>
      <c r="R44" s="49">
        <f t="shared" si="29"/>
        <v>0</v>
      </c>
      <c r="S44" s="50">
        <f t="shared" si="30"/>
        <v>0</v>
      </c>
      <c r="T44" s="49">
        <f t="shared" si="31"/>
        <v>0</v>
      </c>
      <c r="U44" s="51">
        <f t="shared" si="32"/>
        <v>0</v>
      </c>
      <c r="V44" s="94"/>
      <c r="W44" s="95"/>
    </row>
    <row r="45" spans="1:23" ht="12.95" customHeight="1" x14ac:dyDescent="0.2">
      <c r="A45" s="48" t="s">
        <v>65</v>
      </c>
      <c r="B45" s="93"/>
      <c r="C45" s="93"/>
      <c r="D45" s="93"/>
      <c r="E45" s="93">
        <f t="shared" si="26"/>
        <v>0</v>
      </c>
      <c r="F45" s="94"/>
      <c r="G45" s="95"/>
      <c r="H45" s="94"/>
      <c r="I45" s="95"/>
      <c r="J45" s="94"/>
      <c r="K45" s="95"/>
      <c r="L45" s="94"/>
      <c r="M45" s="95"/>
      <c r="N45" s="94"/>
      <c r="O45" s="95"/>
      <c r="P45" s="94">
        <f t="shared" si="27"/>
        <v>0</v>
      </c>
      <c r="Q45" s="95">
        <f t="shared" si="28"/>
        <v>0</v>
      </c>
      <c r="R45" s="49">
        <f t="shared" si="29"/>
        <v>0</v>
      </c>
      <c r="S45" s="50">
        <f t="shared" si="30"/>
        <v>0</v>
      </c>
      <c r="T45" s="49">
        <f t="shared" si="31"/>
        <v>0</v>
      </c>
      <c r="U45" s="51">
        <f t="shared" si="32"/>
        <v>0</v>
      </c>
      <c r="V45" s="94"/>
      <c r="W45" s="95"/>
    </row>
    <row r="46" spans="1:23" ht="12.95" hidden="1" customHeight="1" x14ac:dyDescent="0.2">
      <c r="A46" s="48" t="s">
        <v>66</v>
      </c>
      <c r="B46" s="93"/>
      <c r="C46" s="93"/>
      <c r="D46" s="93"/>
      <c r="E46" s="93">
        <f t="shared" si="26"/>
        <v>0</v>
      </c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>
        <f t="shared" si="27"/>
        <v>0</v>
      </c>
      <c r="Q46" s="95">
        <f t="shared" si="28"/>
        <v>0</v>
      </c>
      <c r="R46" s="49">
        <f t="shared" si="29"/>
        <v>0</v>
      </c>
      <c r="S46" s="50">
        <f t="shared" si="30"/>
        <v>0</v>
      </c>
      <c r="T46" s="49">
        <f t="shared" si="31"/>
        <v>0</v>
      </c>
      <c r="U46" s="51">
        <f t="shared" si="32"/>
        <v>0</v>
      </c>
      <c r="V46" s="94"/>
      <c r="W46" s="95"/>
    </row>
    <row r="47" spans="1:23" ht="12.95" customHeight="1" x14ac:dyDescent="0.2">
      <c r="A47" s="48" t="s">
        <v>67</v>
      </c>
      <c r="B47" s="93"/>
      <c r="C47" s="93"/>
      <c r="D47" s="93"/>
      <c r="E47" s="93">
        <f t="shared" si="26"/>
        <v>0</v>
      </c>
      <c r="F47" s="94"/>
      <c r="G47" s="95"/>
      <c r="H47" s="94"/>
      <c r="I47" s="95"/>
      <c r="J47" s="94"/>
      <c r="K47" s="95"/>
      <c r="L47" s="94"/>
      <c r="M47" s="95"/>
      <c r="N47" s="94"/>
      <c r="O47" s="95"/>
      <c r="P47" s="94">
        <f t="shared" si="27"/>
        <v>0</v>
      </c>
      <c r="Q47" s="95">
        <f t="shared" si="28"/>
        <v>0</v>
      </c>
      <c r="R47" s="49">
        <f t="shared" si="29"/>
        <v>0</v>
      </c>
      <c r="S47" s="50">
        <f t="shared" si="30"/>
        <v>0</v>
      </c>
      <c r="T47" s="49">
        <f t="shared" si="31"/>
        <v>0</v>
      </c>
      <c r="U47" s="51">
        <f t="shared" si="32"/>
        <v>0</v>
      </c>
      <c r="V47" s="94"/>
      <c r="W47" s="95"/>
    </row>
    <row r="48" spans="1:23" ht="12.95" customHeight="1" x14ac:dyDescent="0.2">
      <c r="A48" s="48" t="s">
        <v>68</v>
      </c>
      <c r="B48" s="93"/>
      <c r="C48" s="93"/>
      <c r="D48" s="93"/>
      <c r="E48" s="93">
        <f t="shared" si="26"/>
        <v>0</v>
      </c>
      <c r="F48" s="94"/>
      <c r="G48" s="95"/>
      <c r="H48" s="94"/>
      <c r="I48" s="95"/>
      <c r="J48" s="94"/>
      <c r="K48" s="95"/>
      <c r="L48" s="94"/>
      <c r="M48" s="95"/>
      <c r="N48" s="94"/>
      <c r="O48" s="95"/>
      <c r="P48" s="94">
        <f t="shared" si="27"/>
        <v>0</v>
      </c>
      <c r="Q48" s="95">
        <f t="shared" si="28"/>
        <v>0</v>
      </c>
      <c r="R48" s="49">
        <f t="shared" si="29"/>
        <v>0</v>
      </c>
      <c r="S48" s="50">
        <f t="shared" si="30"/>
        <v>0</v>
      </c>
      <c r="T48" s="49">
        <f t="shared" si="31"/>
        <v>0</v>
      </c>
      <c r="U48" s="51">
        <f t="shared" si="32"/>
        <v>0</v>
      </c>
      <c r="V48" s="94"/>
      <c r="W48" s="95"/>
    </row>
    <row r="49" spans="1:23" ht="12.95" customHeight="1" x14ac:dyDescent="0.2">
      <c r="A49" s="48" t="s">
        <v>69</v>
      </c>
      <c r="B49" s="93"/>
      <c r="C49" s="93"/>
      <c r="D49" s="93"/>
      <c r="E49" s="93">
        <f t="shared" si="26"/>
        <v>0</v>
      </c>
      <c r="F49" s="94"/>
      <c r="G49" s="95"/>
      <c r="H49" s="94"/>
      <c r="I49" s="95"/>
      <c r="J49" s="94"/>
      <c r="K49" s="95"/>
      <c r="L49" s="94"/>
      <c r="M49" s="95"/>
      <c r="N49" s="94"/>
      <c r="O49" s="95"/>
      <c r="P49" s="94">
        <f t="shared" si="27"/>
        <v>0</v>
      </c>
      <c r="Q49" s="95">
        <f t="shared" si="28"/>
        <v>0</v>
      </c>
      <c r="R49" s="49">
        <f t="shared" si="29"/>
        <v>0</v>
      </c>
      <c r="S49" s="50">
        <f t="shared" si="30"/>
        <v>0</v>
      </c>
      <c r="T49" s="49">
        <f t="shared" si="31"/>
        <v>0</v>
      </c>
      <c r="U49" s="51">
        <f t="shared" si="32"/>
        <v>0</v>
      </c>
      <c r="V49" s="94"/>
      <c r="W49" s="95"/>
    </row>
    <row r="50" spans="1:23" ht="12.95" customHeight="1" x14ac:dyDescent="0.2">
      <c r="A50" s="48" t="s">
        <v>70</v>
      </c>
      <c r="B50" s="93">
        <v>4000000</v>
      </c>
      <c r="C50" s="93"/>
      <c r="D50" s="93"/>
      <c r="E50" s="93">
        <f t="shared" si="26"/>
        <v>4000000</v>
      </c>
      <c r="F50" s="94">
        <v>3200000</v>
      </c>
      <c r="G50" s="95">
        <v>2000000</v>
      </c>
      <c r="H50" s="94"/>
      <c r="I50" s="95">
        <v>128688</v>
      </c>
      <c r="J50" s="94"/>
      <c r="K50" s="95">
        <v>3235688</v>
      </c>
      <c r="L50" s="94"/>
      <c r="M50" s="95"/>
      <c r="N50" s="94"/>
      <c r="O50" s="95"/>
      <c r="P50" s="94">
        <f t="shared" si="27"/>
        <v>0</v>
      </c>
      <c r="Q50" s="95">
        <f t="shared" si="28"/>
        <v>3364376</v>
      </c>
      <c r="R50" s="49">
        <f t="shared" si="29"/>
        <v>0</v>
      </c>
      <c r="S50" s="50">
        <f t="shared" si="30"/>
        <v>2414.366529901778</v>
      </c>
      <c r="T50" s="49">
        <f t="shared" si="31"/>
        <v>0</v>
      </c>
      <c r="U50" s="51">
        <f t="shared" si="32"/>
        <v>84.109399999999994</v>
      </c>
      <c r="V50" s="94"/>
      <c r="W50" s="95"/>
    </row>
    <row r="51" spans="1:23" ht="12.95" customHeight="1" x14ac:dyDescent="0.2">
      <c r="A51" s="48" t="s">
        <v>71</v>
      </c>
      <c r="B51" s="93"/>
      <c r="C51" s="93"/>
      <c r="D51" s="93"/>
      <c r="E51" s="93">
        <f t="shared" si="26"/>
        <v>0</v>
      </c>
      <c r="F51" s="94"/>
      <c r="G51" s="95"/>
      <c r="H51" s="94"/>
      <c r="I51" s="95"/>
      <c r="J51" s="94"/>
      <c r="K51" s="95"/>
      <c r="L51" s="94"/>
      <c r="M51" s="95"/>
      <c r="N51" s="94"/>
      <c r="O51" s="95"/>
      <c r="P51" s="94">
        <f t="shared" si="27"/>
        <v>0</v>
      </c>
      <c r="Q51" s="95">
        <f t="shared" si="28"/>
        <v>0</v>
      </c>
      <c r="R51" s="49">
        <f t="shared" si="29"/>
        <v>0</v>
      </c>
      <c r="S51" s="50">
        <f t="shared" si="30"/>
        <v>0</v>
      </c>
      <c r="T51" s="49">
        <f t="shared" si="31"/>
        <v>0</v>
      </c>
      <c r="U51" s="51">
        <f t="shared" si="32"/>
        <v>0</v>
      </c>
      <c r="V51" s="94"/>
      <c r="W51" s="95"/>
    </row>
    <row r="52" spans="1:23" ht="12.95" customHeight="1" x14ac:dyDescent="0.2">
      <c r="A52" s="52" t="s">
        <v>39</v>
      </c>
      <c r="B52" s="96">
        <f>SUM(B41:B51)</f>
        <v>4000000</v>
      </c>
      <c r="C52" s="96">
        <f>SUM(C41:C51)</f>
        <v>0</v>
      </c>
      <c r="D52" s="96"/>
      <c r="E52" s="96">
        <f t="shared" si="26"/>
        <v>4000000</v>
      </c>
      <c r="F52" s="97">
        <f t="shared" ref="F52:O52" si="33">SUM(F41:F51)</f>
        <v>3200000</v>
      </c>
      <c r="G52" s="98">
        <f t="shared" si="33"/>
        <v>2000000</v>
      </c>
      <c r="H52" s="97">
        <f t="shared" si="33"/>
        <v>0</v>
      </c>
      <c r="I52" s="98">
        <f t="shared" si="33"/>
        <v>128688</v>
      </c>
      <c r="J52" s="97">
        <f t="shared" si="33"/>
        <v>0</v>
      </c>
      <c r="K52" s="98">
        <f t="shared" si="33"/>
        <v>3235688</v>
      </c>
      <c r="L52" s="97">
        <f t="shared" si="33"/>
        <v>0</v>
      </c>
      <c r="M52" s="98">
        <f t="shared" si="33"/>
        <v>0</v>
      </c>
      <c r="N52" s="97">
        <f t="shared" si="33"/>
        <v>0</v>
      </c>
      <c r="O52" s="98">
        <f t="shared" si="33"/>
        <v>0</v>
      </c>
      <c r="P52" s="97">
        <f t="shared" si="27"/>
        <v>0</v>
      </c>
      <c r="Q52" s="98">
        <f t="shared" si="28"/>
        <v>3364376</v>
      </c>
      <c r="R52" s="53">
        <f t="shared" si="29"/>
        <v>0</v>
      </c>
      <c r="S52" s="54">
        <f t="shared" si="30"/>
        <v>2414.366529901778</v>
      </c>
      <c r="T52" s="53">
        <f>IF((+$E42+$E44+$E46+$E47+$E50) =0,0,(P52   /(+$E42+$E44+$E46+$E47+$E50) )*100)</f>
        <v>0</v>
      </c>
      <c r="U52" s="55">
        <f>IF((+$E42+$E44+$E46+$E47+$E50) =0,0,(Q52   /(+$E42+$E44+$E46+$E47+$E50) )*100)</f>
        <v>84.109399999999994</v>
      </c>
      <c r="V52" s="97">
        <f>SUM(V41:V51)</f>
        <v>0</v>
      </c>
      <c r="W52" s="98">
        <f>SUM(W41:W51)</f>
        <v>0</v>
      </c>
    </row>
    <row r="53" spans="1:23" ht="12.95" customHeight="1" x14ac:dyDescent="0.2">
      <c r="A53" s="41" t="s">
        <v>72</v>
      </c>
      <c r="B53" s="99"/>
      <c r="C53" s="99"/>
      <c r="D53" s="99"/>
      <c r="E53" s="99"/>
      <c r="F53" s="100"/>
      <c r="G53" s="101"/>
      <c r="H53" s="100"/>
      <c r="I53" s="101"/>
      <c r="J53" s="100"/>
      <c r="K53" s="101"/>
      <c r="L53" s="100"/>
      <c r="M53" s="101"/>
      <c r="N53" s="100"/>
      <c r="O53" s="101"/>
      <c r="P53" s="100"/>
      <c r="Q53" s="101"/>
      <c r="R53" s="45"/>
      <c r="S53" s="46"/>
      <c r="T53" s="45"/>
      <c r="U53" s="47"/>
      <c r="V53" s="100"/>
      <c r="W53" s="101"/>
    </row>
    <row r="54" spans="1:23" ht="12.95" customHeight="1" x14ac:dyDescent="0.2">
      <c r="A54" s="56" t="s">
        <v>73</v>
      </c>
      <c r="B54" s="93"/>
      <c r="C54" s="93"/>
      <c r="D54" s="93"/>
      <c r="E54" s="93">
        <f>$B54   +$C54   +$D54</f>
        <v>0</v>
      </c>
      <c r="F54" s="94"/>
      <c r="G54" s="95"/>
      <c r="H54" s="94"/>
      <c r="I54" s="95"/>
      <c r="J54" s="94"/>
      <c r="K54" s="95"/>
      <c r="L54" s="94"/>
      <c r="M54" s="95"/>
      <c r="N54" s="94"/>
      <c r="O54" s="95"/>
      <c r="P54" s="94">
        <f>$H54   +$J54   +$L54   +$N54</f>
        <v>0</v>
      </c>
      <c r="Q54" s="95">
        <f>$I54   +$K54   +$M54   +$O54</f>
        <v>0</v>
      </c>
      <c r="R54" s="49">
        <f>IF($H54   =0,0,(($J54   -$H54   )/$H54   )*100)</f>
        <v>0</v>
      </c>
      <c r="S54" s="50">
        <f>IF($I54   =0,0,(($K54   -$I54   )/$I54   )*100)</f>
        <v>0</v>
      </c>
      <c r="T54" s="49">
        <f>IF($E54   =0,0,($P54   /$E54   )*100)</f>
        <v>0</v>
      </c>
      <c r="U54" s="51">
        <f>IF($E54   =0,0,($Q54   /$E54   )*100)</f>
        <v>0</v>
      </c>
      <c r="V54" s="94"/>
      <c r="W54" s="95"/>
    </row>
    <row r="55" spans="1:23" ht="12.95" customHeight="1" x14ac:dyDescent="0.2">
      <c r="A55" s="56" t="s">
        <v>74</v>
      </c>
      <c r="B55" s="93"/>
      <c r="C55" s="93"/>
      <c r="D55" s="93"/>
      <c r="E55" s="93">
        <f>$B55   +$C55   +$D55</f>
        <v>0</v>
      </c>
      <c r="F55" s="94"/>
      <c r="G55" s="95"/>
      <c r="H55" s="94"/>
      <c r="I55" s="95"/>
      <c r="J55" s="94"/>
      <c r="K55" s="95"/>
      <c r="L55" s="94"/>
      <c r="M55" s="95"/>
      <c r="N55" s="94"/>
      <c r="O55" s="95"/>
      <c r="P55" s="94">
        <f>$H55   +$J55   +$L55   +$N55</f>
        <v>0</v>
      </c>
      <c r="Q55" s="95">
        <f>$I55   +$K55   +$M55   +$O55</f>
        <v>0</v>
      </c>
      <c r="R55" s="49">
        <f>IF($H55   =0,0,(($J55   -$H55   )/$H55   )*100)</f>
        <v>0</v>
      </c>
      <c r="S55" s="50">
        <f>IF($I55   =0,0,(($K55   -$I55   )/$I55   )*100)</f>
        <v>0</v>
      </c>
      <c r="T55" s="49">
        <f>IF($E55   =0,0,($P55   /$E55   )*100)</f>
        <v>0</v>
      </c>
      <c r="U55" s="51">
        <f>IF($E55   =0,0,($Q55   /$E55   )*100)</f>
        <v>0</v>
      </c>
      <c r="V55" s="94"/>
      <c r="W55" s="95"/>
    </row>
    <row r="56" spans="1:23" ht="12.95" hidden="1" customHeight="1" x14ac:dyDescent="0.2">
      <c r="A56" s="56" t="s">
        <v>75</v>
      </c>
      <c r="B56" s="93"/>
      <c r="C56" s="93"/>
      <c r="D56" s="93"/>
      <c r="E56" s="93">
        <f>$B56   +$C56   +$D56</f>
        <v>0</v>
      </c>
      <c r="F56" s="94"/>
      <c r="G56" s="95"/>
      <c r="H56" s="94"/>
      <c r="I56" s="95"/>
      <c r="J56" s="94"/>
      <c r="K56" s="95"/>
      <c r="L56" s="94"/>
      <c r="M56" s="95"/>
      <c r="N56" s="94"/>
      <c r="O56" s="95"/>
      <c r="P56" s="94">
        <f>$H56   +$J56   +$L56   +$N56</f>
        <v>0</v>
      </c>
      <c r="Q56" s="95">
        <f>$I56   +$K56   +$M56   +$O56</f>
        <v>0</v>
      </c>
      <c r="R56" s="49">
        <f>IF($H56   =0,0,(($J56   -$H56   )/$H56   )*100)</f>
        <v>0</v>
      </c>
      <c r="S56" s="50">
        <f>IF($I56   =0,0,(($K56   -$I56   )/$I56   )*100)</f>
        <v>0</v>
      </c>
      <c r="T56" s="49">
        <f>IF($E56   =0,0,($P56   /$E56   )*100)</f>
        <v>0</v>
      </c>
      <c r="U56" s="51">
        <f>IF($E56   =0,0,($Q56   /$E56   )*100)</f>
        <v>0</v>
      </c>
      <c r="V56" s="94"/>
      <c r="W56" s="95"/>
    </row>
    <row r="57" spans="1:23" ht="12.95" hidden="1" customHeight="1" x14ac:dyDescent="0.2">
      <c r="A57" s="48" t="s">
        <v>76</v>
      </c>
      <c r="B57" s="93"/>
      <c r="C57" s="93"/>
      <c r="D57" s="93"/>
      <c r="E57" s="93">
        <f>$B57   +$C57   +$D57</f>
        <v>0</v>
      </c>
      <c r="F57" s="94"/>
      <c r="G57" s="95"/>
      <c r="H57" s="94"/>
      <c r="I57" s="95"/>
      <c r="J57" s="94"/>
      <c r="K57" s="95"/>
      <c r="L57" s="94"/>
      <c r="M57" s="95"/>
      <c r="N57" s="94"/>
      <c r="O57" s="95"/>
      <c r="P57" s="94">
        <f>$H57   +$J57   +$L57   +$N57</f>
        <v>0</v>
      </c>
      <c r="Q57" s="95">
        <f>$I57   +$K57   +$M57   +$O57</f>
        <v>0</v>
      </c>
      <c r="R57" s="49">
        <f>IF($H57   =0,0,(($J57   -$H57   )/$H57   )*100)</f>
        <v>0</v>
      </c>
      <c r="S57" s="50">
        <f>IF($I57   =0,0,(($K57   -$I57   )/$I57   )*100)</f>
        <v>0</v>
      </c>
      <c r="T57" s="49">
        <f>IF($E57   =0,0,($P57   /$E57   )*100)</f>
        <v>0</v>
      </c>
      <c r="U57" s="51">
        <f>IF($E57   =0,0,($Q57   /$E57   )*100)</f>
        <v>0</v>
      </c>
      <c r="V57" s="94"/>
      <c r="W57" s="95"/>
    </row>
    <row r="58" spans="1:23" ht="12.95" customHeight="1" x14ac:dyDescent="0.2">
      <c r="A58" s="57" t="s">
        <v>39</v>
      </c>
      <c r="B58" s="102">
        <f>SUM(B54:B57)</f>
        <v>0</v>
      </c>
      <c r="C58" s="102">
        <f>SUM(C54:C57)</f>
        <v>0</v>
      </c>
      <c r="D58" s="102"/>
      <c r="E58" s="102">
        <f>$B58   +$C58   +$D58</f>
        <v>0</v>
      </c>
      <c r="F58" s="103">
        <f t="shared" ref="F58:O58" si="34">SUM(F54:F57)</f>
        <v>0</v>
      </c>
      <c r="G58" s="104">
        <f t="shared" si="34"/>
        <v>0</v>
      </c>
      <c r="H58" s="103">
        <f t="shared" si="34"/>
        <v>0</v>
      </c>
      <c r="I58" s="104">
        <f t="shared" si="34"/>
        <v>0</v>
      </c>
      <c r="J58" s="103">
        <f t="shared" si="34"/>
        <v>0</v>
      </c>
      <c r="K58" s="104">
        <f t="shared" si="34"/>
        <v>0</v>
      </c>
      <c r="L58" s="103">
        <f t="shared" si="34"/>
        <v>0</v>
      </c>
      <c r="M58" s="104">
        <f t="shared" si="34"/>
        <v>0</v>
      </c>
      <c r="N58" s="103">
        <f t="shared" si="34"/>
        <v>0</v>
      </c>
      <c r="O58" s="104">
        <f t="shared" si="34"/>
        <v>0</v>
      </c>
      <c r="P58" s="103">
        <f>$H58   +$J58   +$L58   +$N58</f>
        <v>0</v>
      </c>
      <c r="Q58" s="104">
        <f>$I58   +$K58   +$M58   +$O58</f>
        <v>0</v>
      </c>
      <c r="R58" s="58">
        <f>IF($H58   =0,0,(($J58   -$H58   )/$H58   )*100)</f>
        <v>0</v>
      </c>
      <c r="S58" s="59">
        <f>IF($I58   =0,0,(($K58   -$I58   )/$I58   )*100)</f>
        <v>0</v>
      </c>
      <c r="T58" s="58">
        <f>IF($E58   =0,0,($P58   /$E58   )*100)</f>
        <v>0</v>
      </c>
      <c r="U58" s="60">
        <f>IF($E58   =0,0,($Q58   /$E58   )*100)</f>
        <v>0</v>
      </c>
      <c r="V58" s="103">
        <f>SUM(V54:V57)</f>
        <v>0</v>
      </c>
      <c r="W58" s="104">
        <f>SUM(W54:W57)</f>
        <v>0</v>
      </c>
    </row>
    <row r="59" spans="1:23" ht="12.95" customHeight="1" x14ac:dyDescent="0.2">
      <c r="A59" s="41" t="s">
        <v>77</v>
      </c>
      <c r="B59" s="99"/>
      <c r="C59" s="99"/>
      <c r="D59" s="99"/>
      <c r="E59" s="99"/>
      <c r="F59" s="100"/>
      <c r="G59" s="101"/>
      <c r="H59" s="100"/>
      <c r="I59" s="101"/>
      <c r="J59" s="100"/>
      <c r="K59" s="101"/>
      <c r="L59" s="100"/>
      <c r="M59" s="101"/>
      <c r="N59" s="100"/>
      <c r="O59" s="101"/>
      <c r="P59" s="100"/>
      <c r="Q59" s="101"/>
      <c r="R59" s="45"/>
      <c r="S59" s="46"/>
      <c r="T59" s="45"/>
      <c r="U59" s="47"/>
      <c r="V59" s="100"/>
      <c r="W59" s="101"/>
    </row>
    <row r="60" spans="1:23" ht="12.95" customHeight="1" x14ac:dyDescent="0.2">
      <c r="A60" s="48" t="s">
        <v>78</v>
      </c>
      <c r="B60" s="93"/>
      <c r="C60" s="93"/>
      <c r="D60" s="93"/>
      <c r="E60" s="93">
        <f>$B60   +$C60   +$D60</f>
        <v>0</v>
      </c>
      <c r="F60" s="94"/>
      <c r="G60" s="95"/>
      <c r="H60" s="94"/>
      <c r="I60" s="95"/>
      <c r="J60" s="94"/>
      <c r="K60" s="95"/>
      <c r="L60" s="94"/>
      <c r="M60" s="95"/>
      <c r="N60" s="94"/>
      <c r="O60" s="95"/>
      <c r="P60" s="94">
        <f>$H60   +$J60   +$L60   +$N60</f>
        <v>0</v>
      </c>
      <c r="Q60" s="95">
        <f>$I60   +$K60   +$M60   +$O60</f>
        <v>0</v>
      </c>
      <c r="R60" s="49">
        <f>IF($H60   =0,0,(($J60   -$H60   )/$H60   )*100)</f>
        <v>0</v>
      </c>
      <c r="S60" s="50">
        <f>IF($I60   =0,0,(($K60   -$I60   )/$I60   )*100)</f>
        <v>0</v>
      </c>
      <c r="T60" s="49">
        <f>IF($E60   =0,0,($P60   /$E60   )*100)</f>
        <v>0</v>
      </c>
      <c r="U60" s="51">
        <f>IF($E60   =0,0,($Q60   /$E60   )*100)</f>
        <v>0</v>
      </c>
      <c r="V60" s="94"/>
      <c r="W60" s="95"/>
    </row>
    <row r="61" spans="1:23" ht="12.95" customHeight="1" x14ac:dyDescent="0.2">
      <c r="A61" s="48" t="s">
        <v>79</v>
      </c>
      <c r="B61" s="93"/>
      <c r="C61" s="93"/>
      <c r="D61" s="93"/>
      <c r="E61" s="93">
        <f>$B61   +$C61   +$D61</f>
        <v>0</v>
      </c>
      <c r="F61" s="94"/>
      <c r="G61" s="95"/>
      <c r="H61" s="94"/>
      <c r="I61" s="95"/>
      <c r="J61" s="94"/>
      <c r="K61" s="95"/>
      <c r="L61" s="94"/>
      <c r="M61" s="95"/>
      <c r="N61" s="94"/>
      <c r="O61" s="95"/>
      <c r="P61" s="94">
        <f>$H61   +$J61   +$L61   +$N61</f>
        <v>0</v>
      </c>
      <c r="Q61" s="95">
        <f>$I61   +$K61   +$M61   +$O61</f>
        <v>0</v>
      </c>
      <c r="R61" s="49">
        <f>IF($H61   =0,0,(($J61   -$H61   )/$H61   )*100)</f>
        <v>0</v>
      </c>
      <c r="S61" s="50">
        <f>IF($I61   =0,0,(($K61   -$I61   )/$I61   )*100)</f>
        <v>0</v>
      </c>
      <c r="T61" s="49">
        <f>IF($E61   =0,0,($P61   /$E61   )*100)</f>
        <v>0</v>
      </c>
      <c r="U61" s="51">
        <f>IF($E61   =0,0,($Q61   /$E61   )*100)</f>
        <v>0</v>
      </c>
      <c r="V61" s="94"/>
      <c r="W61" s="95"/>
    </row>
    <row r="62" spans="1:23" ht="12.95" customHeight="1" x14ac:dyDescent="0.2">
      <c r="A62" s="48" t="s">
        <v>80</v>
      </c>
      <c r="B62" s="93"/>
      <c r="C62" s="93"/>
      <c r="D62" s="93"/>
      <c r="E62" s="93">
        <f>$B62   +$C62   +$D62</f>
        <v>0</v>
      </c>
      <c r="F62" s="94"/>
      <c r="G62" s="95"/>
      <c r="H62" s="94"/>
      <c r="I62" s="95"/>
      <c r="J62" s="94"/>
      <c r="K62" s="95"/>
      <c r="L62" s="94"/>
      <c r="M62" s="95"/>
      <c r="N62" s="94"/>
      <c r="O62" s="95"/>
      <c r="P62" s="94">
        <f>$H62   +$J62   +$L62   +$N62</f>
        <v>0</v>
      </c>
      <c r="Q62" s="95">
        <f>$I62   +$K62   +$M62   +$O62</f>
        <v>0</v>
      </c>
      <c r="R62" s="49">
        <f>IF($H62   =0,0,(($J62   -$H62   )/$H62   )*100)</f>
        <v>0</v>
      </c>
      <c r="S62" s="50">
        <f>IF($I62   =0,0,(($K62   -$I62   )/$I62   )*100)</f>
        <v>0</v>
      </c>
      <c r="T62" s="49">
        <f>IF($E62   =0,0,($P62   /$E62   )*100)</f>
        <v>0</v>
      </c>
      <c r="U62" s="51">
        <f>IF($E62   =0,0,($Q62   /$E62   )*100)</f>
        <v>0</v>
      </c>
      <c r="V62" s="94"/>
      <c r="W62" s="95"/>
    </row>
    <row r="63" spans="1:23" ht="12.95" customHeight="1" x14ac:dyDescent="0.2">
      <c r="A63" s="52" t="s">
        <v>39</v>
      </c>
      <c r="B63" s="96">
        <f>SUM(B60:B62)</f>
        <v>0</v>
      </c>
      <c r="C63" s="96">
        <f>SUM(C60:C62)</f>
        <v>0</v>
      </c>
      <c r="D63" s="96"/>
      <c r="E63" s="96">
        <f>$B63   +$C63   +$D63</f>
        <v>0</v>
      </c>
      <c r="F63" s="97">
        <f t="shared" ref="F63:O63" si="35">SUM(F60:F62)</f>
        <v>0</v>
      </c>
      <c r="G63" s="98">
        <f t="shared" si="35"/>
        <v>0</v>
      </c>
      <c r="H63" s="97">
        <f t="shared" si="35"/>
        <v>0</v>
      </c>
      <c r="I63" s="98">
        <f t="shared" si="35"/>
        <v>0</v>
      </c>
      <c r="J63" s="97">
        <f t="shared" si="35"/>
        <v>0</v>
      </c>
      <c r="K63" s="98">
        <f t="shared" si="35"/>
        <v>0</v>
      </c>
      <c r="L63" s="97">
        <f t="shared" si="35"/>
        <v>0</v>
      </c>
      <c r="M63" s="98">
        <f t="shared" si="35"/>
        <v>0</v>
      </c>
      <c r="N63" s="97">
        <f t="shared" si="35"/>
        <v>0</v>
      </c>
      <c r="O63" s="98">
        <f t="shared" si="35"/>
        <v>0</v>
      </c>
      <c r="P63" s="97">
        <f>$H63   +$J63   +$L63   +$N63</f>
        <v>0</v>
      </c>
      <c r="Q63" s="98">
        <f>$I63   +$K63   +$M63   +$O63</f>
        <v>0</v>
      </c>
      <c r="R63" s="53">
        <f>IF($H63   =0,0,(($J63   -$H63   )/$H63   )*100)</f>
        <v>0</v>
      </c>
      <c r="S63" s="54">
        <f>IF($I63   =0,0,(($K63   -$I63   )/$I63   )*100)</f>
        <v>0</v>
      </c>
      <c r="T63" s="53">
        <f>IF((+$E60+$E62) =0,0,(P63   /(+$E60+$E62) )*100)</f>
        <v>0</v>
      </c>
      <c r="U63" s="55">
        <f>IF((+$E60+$E62) =0,0,(Q63  /(+$E60+$E62) )*100)</f>
        <v>0</v>
      </c>
      <c r="V63" s="97">
        <f>SUM(V60:V62)</f>
        <v>0</v>
      </c>
      <c r="W63" s="98">
        <f>SUM(W60:W62)</f>
        <v>0</v>
      </c>
    </row>
    <row r="64" spans="1:23" ht="12.95" customHeight="1" x14ac:dyDescent="0.2">
      <c r="A64" s="61" t="s">
        <v>81</v>
      </c>
      <c r="B64" s="105">
        <f>SUM(B9:B14,B17:B22,B25:B28,B31,B34:B38,B41:B51,B54:B57,B60:B62)</f>
        <v>9900000</v>
      </c>
      <c r="C64" s="105">
        <f>SUM(C9:C14,C17:C22,C25:C28,C31,C34:C38,C41:C51,C54:C57,C60:C62)</f>
        <v>0</v>
      </c>
      <c r="D64" s="105"/>
      <c r="E64" s="105">
        <f>$B64   +$C64   +$D64</f>
        <v>9900000</v>
      </c>
      <c r="F64" s="106">
        <f t="shared" ref="F64:O64" si="36">SUM(F9:F14,F17:F22,F25:F28,F31,F34:F38,F41:F51,F54:F57,F60:F62)</f>
        <v>8800000</v>
      </c>
      <c r="G64" s="107">
        <f t="shared" si="36"/>
        <v>7150000</v>
      </c>
      <c r="H64" s="106">
        <f t="shared" si="36"/>
        <v>1615000</v>
      </c>
      <c r="I64" s="107">
        <f t="shared" si="36"/>
        <v>1743455</v>
      </c>
      <c r="J64" s="106">
        <f t="shared" si="36"/>
        <v>0</v>
      </c>
      <c r="K64" s="107">
        <f t="shared" si="36"/>
        <v>3931909</v>
      </c>
      <c r="L64" s="106">
        <f t="shared" si="36"/>
        <v>0</v>
      </c>
      <c r="M64" s="107">
        <f t="shared" si="36"/>
        <v>0</v>
      </c>
      <c r="N64" s="106">
        <f t="shared" si="36"/>
        <v>0</v>
      </c>
      <c r="O64" s="107">
        <f t="shared" si="36"/>
        <v>0</v>
      </c>
      <c r="P64" s="106">
        <f>$H64   +$J64   +$L64   +$N64</f>
        <v>1615000</v>
      </c>
      <c r="Q64" s="107">
        <f>$I64   +$K64   +$M64   +$O64</f>
        <v>5675364</v>
      </c>
      <c r="R64" s="62">
        <f>IF($H64   =0,0,(($J64   -$H64   )/$H64   )*100)</f>
        <v>-100</v>
      </c>
      <c r="S64" s="63">
        <f>IF($I64   =0,0,(($K64   -$I64   )/$I64   )*100)</f>
        <v>125.52397394828085</v>
      </c>
      <c r="T64" s="62">
        <f>IF((+$E9+$E10+$E11+$E12+$E13+$E17+$E19+$E20+$E21+$E25+$E26+$E27+$E28+$E31+$E34+$E37+$E42+$E44+$E46+$E47+$E50+$E54+$E55+$E56+$E57+$E60+$E62)=0,0,(P64/(+$E9+$E10+$E11+$E12+$E13+$E17+$E19+$E20+$E21+$E25+$E26+$E27+$E28+$E31+$E34+$E37+$E42+$E44+$E46+$E47+$E50+$E54+$E55+$E56+$E57+$E60+$E62)*100))</f>
        <v>16.313131313131311</v>
      </c>
      <c r="U64" s="62">
        <f>IF((+$E9+$E10+$E11+$E12+$E13+$E17+$E19+$E20+$E21+$E25+$E26+$E27+$E28+$E31+$E34+$E37+$E42+$E44+$E46+$E47+$E50+$E54+$E55+$E56+$E57+$E60+$E62)=0,0,(Q64/(+$E9+$E10+$E11+$E12+$E13+$E17+$E19+$E20+$E21+$E25+$E26+$E27+$E28+$E31+$E34+$E37+$E42+$E44+$E46+$E47+$E50+$E54+$E55+$E56+$E57+$E60+$E62)*100))</f>
        <v>57.326909090909098</v>
      </c>
      <c r="V64" s="106">
        <f>SUM(V9:V14,V17:V22,V25:V28,V31,V34:V38,V41:V51,V54:V57,V60:V62)</f>
        <v>0</v>
      </c>
      <c r="W64" s="107">
        <f>SUM(W9:W14,W17:W22,W25:W28,W31,W34:W38,W41:W51,W54:W57,W60:W62)</f>
        <v>0</v>
      </c>
    </row>
    <row r="65" spans="1:23" ht="12.95" customHeight="1" x14ac:dyDescent="0.2">
      <c r="A65" s="41" t="s">
        <v>40</v>
      </c>
      <c r="B65" s="99"/>
      <c r="C65" s="99"/>
      <c r="D65" s="99"/>
      <c r="E65" s="99"/>
      <c r="F65" s="100"/>
      <c r="G65" s="101"/>
      <c r="H65" s="100"/>
      <c r="I65" s="101"/>
      <c r="J65" s="100"/>
      <c r="K65" s="101"/>
      <c r="L65" s="100"/>
      <c r="M65" s="101"/>
      <c r="N65" s="100"/>
      <c r="O65" s="101"/>
      <c r="P65" s="100"/>
      <c r="Q65" s="101"/>
      <c r="R65" s="45"/>
      <c r="S65" s="46"/>
      <c r="T65" s="45"/>
      <c r="U65" s="47"/>
      <c r="V65" s="100"/>
      <c r="W65" s="101"/>
    </row>
    <row r="66" spans="1:23" s="65" customFormat="1" ht="12.95" customHeight="1" x14ac:dyDescent="0.2">
      <c r="A66" s="64" t="s">
        <v>82</v>
      </c>
      <c r="B66" s="93">
        <v>8145000</v>
      </c>
      <c r="C66" s="93"/>
      <c r="D66" s="93"/>
      <c r="E66" s="93">
        <f>$B66   +$C66   +$D66</f>
        <v>8145000</v>
      </c>
      <c r="F66" s="94">
        <v>6675000</v>
      </c>
      <c r="G66" s="95">
        <v>4522000</v>
      </c>
      <c r="H66" s="94">
        <v>4476000</v>
      </c>
      <c r="I66" s="95">
        <v>4476150</v>
      </c>
      <c r="J66" s="94"/>
      <c r="K66" s="95">
        <v>1480978</v>
      </c>
      <c r="L66" s="94"/>
      <c r="M66" s="95"/>
      <c r="N66" s="94"/>
      <c r="O66" s="95"/>
      <c r="P66" s="94">
        <f>$H66   +$J66   +$L66   +$N66</f>
        <v>4476000</v>
      </c>
      <c r="Q66" s="95">
        <f>$I66   +$K66   +$M66   +$O66</f>
        <v>5957128</v>
      </c>
      <c r="R66" s="49">
        <f>IF($H66   =0,0,(($J66   -$H66   )/$H66   )*100)</f>
        <v>-100</v>
      </c>
      <c r="S66" s="50">
        <f>IF($I66   =0,0,(($K66   -$I66   )/$I66   )*100)</f>
        <v>-66.914022094880636</v>
      </c>
      <c r="T66" s="49">
        <f>IF($E66   =0,0,($P66   /$E66   )*100)</f>
        <v>54.953959484346228</v>
      </c>
      <c r="U66" s="51">
        <f>IF($E66   =0,0,($Q66   /$E66   )*100)</f>
        <v>73.138465316144874</v>
      </c>
      <c r="V66" s="94"/>
      <c r="W66" s="95"/>
    </row>
    <row r="67" spans="1:23" ht="12.95" customHeight="1" x14ac:dyDescent="0.2">
      <c r="A67" s="57" t="s">
        <v>39</v>
      </c>
      <c r="B67" s="102">
        <f>B66</f>
        <v>8145000</v>
      </c>
      <c r="C67" s="102">
        <f>C66</f>
        <v>0</v>
      </c>
      <c r="D67" s="102"/>
      <c r="E67" s="102">
        <f>$B67   +$C67   +$D67</f>
        <v>8145000</v>
      </c>
      <c r="F67" s="103">
        <f t="shared" ref="F67:O67" si="37">F66</f>
        <v>6675000</v>
      </c>
      <c r="G67" s="104">
        <f t="shared" si="37"/>
        <v>4522000</v>
      </c>
      <c r="H67" s="103">
        <f t="shared" si="37"/>
        <v>4476000</v>
      </c>
      <c r="I67" s="104">
        <f t="shared" si="37"/>
        <v>4476150</v>
      </c>
      <c r="J67" s="103">
        <f t="shared" si="37"/>
        <v>0</v>
      </c>
      <c r="K67" s="104">
        <f t="shared" si="37"/>
        <v>1480978</v>
      </c>
      <c r="L67" s="103">
        <f t="shared" si="37"/>
        <v>0</v>
      </c>
      <c r="M67" s="104">
        <f t="shared" si="37"/>
        <v>0</v>
      </c>
      <c r="N67" s="103">
        <f t="shared" si="37"/>
        <v>0</v>
      </c>
      <c r="O67" s="104">
        <f t="shared" si="37"/>
        <v>0</v>
      </c>
      <c r="P67" s="103">
        <f>$H67   +$J67   +$L67   +$N67</f>
        <v>4476000</v>
      </c>
      <c r="Q67" s="104">
        <f>$I67   +$K67   +$M67   +$O67</f>
        <v>5957128</v>
      </c>
      <c r="R67" s="58">
        <f>IF($H67   =0,0,(($J67   -$H67   )/$H67   )*100)</f>
        <v>-100</v>
      </c>
      <c r="S67" s="59">
        <f>IF($I67   =0,0,(($K67   -$I67   )/$I67   )*100)</f>
        <v>-66.914022094880636</v>
      </c>
      <c r="T67" s="58">
        <f>IF($E67   =0,0,($P67   /$E67   )*100)</f>
        <v>54.953959484346228</v>
      </c>
      <c r="U67" s="60">
        <f>IF($E67   =0,0,($Q67   /$E67   )*100)</f>
        <v>73.138465316144874</v>
      </c>
      <c r="V67" s="103">
        <f>V66</f>
        <v>0</v>
      </c>
      <c r="W67" s="104">
        <f>W66</f>
        <v>0</v>
      </c>
    </row>
    <row r="68" spans="1:23" ht="12.95" customHeight="1" x14ac:dyDescent="0.2">
      <c r="A68" s="61" t="s">
        <v>81</v>
      </c>
      <c r="B68" s="105">
        <f>B66</f>
        <v>8145000</v>
      </c>
      <c r="C68" s="105">
        <f>C66</f>
        <v>0</v>
      </c>
      <c r="D68" s="105"/>
      <c r="E68" s="105">
        <f>$B68   +$C68   +$D68</f>
        <v>8145000</v>
      </c>
      <c r="F68" s="106">
        <f t="shared" ref="F68:O68" si="38">F66</f>
        <v>6675000</v>
      </c>
      <c r="G68" s="107">
        <f t="shared" si="38"/>
        <v>4522000</v>
      </c>
      <c r="H68" s="106">
        <f t="shared" si="38"/>
        <v>4476000</v>
      </c>
      <c r="I68" s="107">
        <f t="shared" si="38"/>
        <v>4476150</v>
      </c>
      <c r="J68" s="106">
        <f t="shared" si="38"/>
        <v>0</v>
      </c>
      <c r="K68" s="107">
        <f t="shared" si="38"/>
        <v>1480978</v>
      </c>
      <c r="L68" s="106">
        <f t="shared" si="38"/>
        <v>0</v>
      </c>
      <c r="M68" s="107">
        <f t="shared" si="38"/>
        <v>0</v>
      </c>
      <c r="N68" s="106">
        <f t="shared" si="38"/>
        <v>0</v>
      </c>
      <c r="O68" s="107">
        <f t="shared" si="38"/>
        <v>0</v>
      </c>
      <c r="P68" s="106">
        <f>$H68   +$J68   +$L68   +$N68</f>
        <v>4476000</v>
      </c>
      <c r="Q68" s="107">
        <f>$I68   +$K68   +$M68   +$O68</f>
        <v>5957128</v>
      </c>
      <c r="R68" s="62">
        <f>IF($H68   =0,0,(($J68   -$H68   )/$H68   )*100)</f>
        <v>-100</v>
      </c>
      <c r="S68" s="63">
        <f>IF($I68   =0,0,(($K68   -$I68   )/$I68   )*100)</f>
        <v>-66.914022094880636</v>
      </c>
      <c r="T68" s="62">
        <f>IF($E68   =0,0,($P68   /$E68   )*100)</f>
        <v>54.953959484346228</v>
      </c>
      <c r="U68" s="66">
        <f>IF($E68   =0,0,($Q68   /$E68   )*100)</f>
        <v>73.138465316144874</v>
      </c>
      <c r="V68" s="106">
        <f>V66</f>
        <v>0</v>
      </c>
      <c r="W68" s="107">
        <f>W66</f>
        <v>0</v>
      </c>
    </row>
    <row r="69" spans="1:23" ht="12.95" customHeight="1" thickBot="1" x14ac:dyDescent="0.25">
      <c r="A69" s="61" t="s">
        <v>83</v>
      </c>
      <c r="B69" s="105">
        <f>SUM(B9:B14,B17:B22,B25:B28,B31,B34:B38,B41:B51,B54:B57,B60:B62,B66)</f>
        <v>18045000</v>
      </c>
      <c r="C69" s="105">
        <f>SUM(C9:C14,C17:C22,C25:C28,C31,C34:C38,C41:C51,C54:C57,C60:C62,C66)</f>
        <v>0</v>
      </c>
      <c r="D69" s="105"/>
      <c r="E69" s="105">
        <f>$B69   +$C69   +$D69</f>
        <v>18045000</v>
      </c>
      <c r="F69" s="106">
        <f t="shared" ref="F69:O69" si="39">SUM(F9:F14,F17:F22,F25:F28,F31,F34:F38,F41:F51,F54:F57,F60:F62,F66)</f>
        <v>15475000</v>
      </c>
      <c r="G69" s="107">
        <f t="shared" si="39"/>
        <v>11672000</v>
      </c>
      <c r="H69" s="106">
        <f t="shared" si="39"/>
        <v>6091000</v>
      </c>
      <c r="I69" s="107">
        <f t="shared" si="39"/>
        <v>6219605</v>
      </c>
      <c r="J69" s="106">
        <f t="shared" si="39"/>
        <v>0</v>
      </c>
      <c r="K69" s="107">
        <f t="shared" si="39"/>
        <v>5412887</v>
      </c>
      <c r="L69" s="106">
        <f t="shared" si="39"/>
        <v>0</v>
      </c>
      <c r="M69" s="107">
        <f t="shared" si="39"/>
        <v>0</v>
      </c>
      <c r="N69" s="106">
        <f t="shared" si="39"/>
        <v>0</v>
      </c>
      <c r="O69" s="107">
        <f t="shared" si="39"/>
        <v>0</v>
      </c>
      <c r="P69" s="106">
        <f>$H69   +$J69   +$L69   +$N69</f>
        <v>6091000</v>
      </c>
      <c r="Q69" s="107">
        <f>$I69   +$K69   +$M69   +$O69</f>
        <v>11632492</v>
      </c>
      <c r="R69" s="62">
        <f>IF($H69   =0,0,(($J69   -$H69   )/$H69   )*100)</f>
        <v>-100</v>
      </c>
      <c r="S69" s="63">
        <f>IF($I69   =0,0,(($K69   -$I69   )/$I69   )*100)</f>
        <v>-12.970566458802448</v>
      </c>
      <c r="T69" s="62">
        <f>IF((+$E9+$E10+$E11+$E12+$E13+$E17+$E19+$E20+$E21+$E25+$E26+$E27+$E28+$E31+$E34+$E37+$E42+$E44+$E46+$E47+$E50+$E54+$E55+$E56+$E57+$E60+$E62+$E66)=0,0,(P69/(+$E9+$E10+$E11+$E12+$E13+$E17+$E19+$E20+$E21+$E25+$E26+$E27+$E28+$E31+$E34+$E37+$E42+$E44+$E46+$E47+$E50+$E54+$E55+$E56+$E57+$E60+$E62+$E66)*100))</f>
        <v>33.754502632308117</v>
      </c>
      <c r="U69" s="66">
        <f>IF((+$E9+$E10+$E11+$E12+$E13+$E17+$E19+$E20+$E21+$E25+$E26+$E27+$E28+$E31+$E34+$E37+$E42+$E44+$E46+$E47+$E50+$E54+$E55+$E56+$E57+$E60+$E62+$E66)=0,0,(Q69/(+$E9+$E10+$E11+$E12+$E13+$E17+$E19+$E20+$E21+$E25+$E26+$E27+$E28+$E31+$E34+$E37+$E42+$E44+$E46+$E47+$E50+$E54+$E55+$E56+$E57+$E60+$E62+$E66)*100))</f>
        <v>64.463796065392074</v>
      </c>
      <c r="V69" s="106">
        <f>SUM(V9:V14,V17:V22,V25:V28,V31,V34:V38,V41:V51,V54:V57,V60:V62,V66)</f>
        <v>0</v>
      </c>
      <c r="W69" s="107">
        <f>SUM(W9:W14,W17:W22,W25:W28,W31,W34:W38,W41:W51,W54:W57,W60:W62,W66)</f>
        <v>0</v>
      </c>
    </row>
    <row r="70" spans="1:23" ht="13.5" thickTop="1" x14ac:dyDescent="0.2">
      <c r="A70" s="67"/>
      <c r="B70" s="68"/>
      <c r="C70" s="69"/>
      <c r="D70" s="69"/>
      <c r="E70" s="70"/>
      <c r="F70" s="68"/>
      <c r="G70" s="69"/>
      <c r="H70" s="69"/>
      <c r="I70" s="70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70"/>
      <c r="V70" s="68"/>
      <c r="W70" s="70"/>
    </row>
    <row r="71" spans="1:23" x14ac:dyDescent="0.2">
      <c r="A71" s="13"/>
      <c r="B71" s="71"/>
      <c r="C71" s="72"/>
      <c r="D71" s="72"/>
      <c r="E71" s="73"/>
      <c r="F71" s="74" t="s">
        <v>3</v>
      </c>
      <c r="G71" s="75"/>
      <c r="H71" s="74" t="s">
        <v>4</v>
      </c>
      <c r="I71" s="76"/>
      <c r="J71" s="74" t="s">
        <v>5</v>
      </c>
      <c r="K71" s="76"/>
      <c r="L71" s="74" t="s">
        <v>6</v>
      </c>
      <c r="M71" s="74"/>
      <c r="N71" s="77" t="s">
        <v>7</v>
      </c>
      <c r="O71" s="74"/>
      <c r="P71" s="131" t="s">
        <v>8</v>
      </c>
      <c r="Q71" s="132"/>
      <c r="R71" s="133" t="s">
        <v>9</v>
      </c>
      <c r="S71" s="132"/>
      <c r="T71" s="133" t="s">
        <v>10</v>
      </c>
      <c r="U71" s="132"/>
      <c r="V71" s="131"/>
      <c r="W71" s="132"/>
    </row>
    <row r="72" spans="1:23" ht="67.5" x14ac:dyDescent="0.2">
      <c r="A72" s="78" t="s">
        <v>84</v>
      </c>
      <c r="B72" s="79" t="s">
        <v>85</v>
      </c>
      <c r="C72" s="79" t="s">
        <v>86</v>
      </c>
      <c r="D72" s="80" t="s">
        <v>15</v>
      </c>
      <c r="E72" s="79" t="s">
        <v>16</v>
      </c>
      <c r="F72" s="79" t="s">
        <v>17</v>
      </c>
      <c r="G72" s="79" t="s">
        <v>87</v>
      </c>
      <c r="H72" s="79" t="s">
        <v>88</v>
      </c>
      <c r="I72" s="81" t="s">
        <v>20</v>
      </c>
      <c r="J72" s="79" t="s">
        <v>89</v>
      </c>
      <c r="K72" s="81" t="s">
        <v>22</v>
      </c>
      <c r="L72" s="79" t="s">
        <v>90</v>
      </c>
      <c r="M72" s="81" t="s">
        <v>24</v>
      </c>
      <c r="N72" s="79" t="s">
        <v>91</v>
      </c>
      <c r="O72" s="81" t="s">
        <v>26</v>
      </c>
      <c r="P72" s="81" t="s">
        <v>92</v>
      </c>
      <c r="Q72" s="82" t="s">
        <v>28</v>
      </c>
      <c r="R72" s="83" t="s">
        <v>92</v>
      </c>
      <c r="S72" s="84" t="s">
        <v>28</v>
      </c>
      <c r="T72" s="83" t="s">
        <v>93</v>
      </c>
      <c r="U72" s="80" t="s">
        <v>30</v>
      </c>
      <c r="V72" s="79"/>
      <c r="W72" s="81"/>
    </row>
    <row r="73" spans="1:23" x14ac:dyDescent="0.2">
      <c r="A73" s="1" t="str">
        <f>+A7</f>
        <v>R thousands</v>
      </c>
      <c r="B73" s="2"/>
      <c r="C73" s="2">
        <v>100</v>
      </c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3"/>
      <c r="P73" s="2"/>
      <c r="Q73" s="3"/>
      <c r="R73" s="2"/>
      <c r="S73" s="3"/>
      <c r="T73" s="2"/>
      <c r="U73" s="2"/>
      <c r="V73" s="2"/>
      <c r="W73" s="2"/>
    </row>
    <row r="74" spans="1:23" hidden="1" x14ac:dyDescent="0.2">
      <c r="A74" s="4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9"/>
      <c r="N74" s="108"/>
      <c r="O74" s="109"/>
      <c r="P74" s="108"/>
      <c r="Q74" s="109"/>
      <c r="R74" s="5"/>
      <c r="S74" s="6"/>
      <c r="T74" s="5"/>
      <c r="U74" s="5"/>
      <c r="V74" s="108"/>
      <c r="W74" s="108"/>
    </row>
    <row r="75" spans="1:23" hidden="1" x14ac:dyDescent="0.2">
      <c r="A75" s="7" t="s">
        <v>134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1"/>
      <c r="N75" s="110"/>
      <c r="O75" s="111"/>
      <c r="P75" s="110"/>
      <c r="Q75" s="111"/>
      <c r="R75" s="8"/>
      <c r="S75" s="9"/>
      <c r="T75" s="8"/>
      <c r="U75" s="8"/>
      <c r="V75" s="110"/>
      <c r="W75" s="110"/>
    </row>
    <row r="76" spans="1:23" hidden="1" x14ac:dyDescent="0.2">
      <c r="A76" s="10" t="s">
        <v>135</v>
      </c>
      <c r="B76" s="112">
        <f>SUM(B77:B80)</f>
        <v>0</v>
      </c>
      <c r="C76" s="112">
        <f t="shared" ref="C76:I76" si="40">SUM(C77:C80)</f>
        <v>0</v>
      </c>
      <c r="D76" s="112">
        <f t="shared" si="40"/>
        <v>0</v>
      </c>
      <c r="E76" s="112">
        <f t="shared" si="40"/>
        <v>0</v>
      </c>
      <c r="F76" s="112">
        <f t="shared" si="40"/>
        <v>0</v>
      </c>
      <c r="G76" s="112">
        <f t="shared" si="40"/>
        <v>0</v>
      </c>
      <c r="H76" s="112">
        <f t="shared" si="40"/>
        <v>0</v>
      </c>
      <c r="I76" s="112">
        <f t="shared" si="40"/>
        <v>0</v>
      </c>
      <c r="J76" s="112">
        <f>SUM(J77:J80)</f>
        <v>0</v>
      </c>
      <c r="K76" s="112">
        <f>SUM(K77:K80)</f>
        <v>0</v>
      </c>
      <c r="L76" s="112">
        <f>SUM(L77:L80)</f>
        <v>0</v>
      </c>
      <c r="M76" s="113">
        <f>SUM(M77:M80)</f>
        <v>0</v>
      </c>
      <c r="N76" s="112"/>
      <c r="O76" s="113"/>
      <c r="P76" s="112"/>
      <c r="Q76" s="113"/>
      <c r="R76" s="11"/>
      <c r="S76" s="12"/>
      <c r="T76" s="11"/>
      <c r="U76" s="11"/>
      <c r="V76" s="112">
        <f>SUM(V77:V80)</f>
        <v>0</v>
      </c>
      <c r="W76" s="112">
        <f>SUM(W77:W80)</f>
        <v>0</v>
      </c>
    </row>
    <row r="77" spans="1:23" hidden="1" x14ac:dyDescent="0.2">
      <c r="A77" s="13" t="s">
        <v>136</v>
      </c>
      <c r="B77" s="114"/>
      <c r="C77" s="114"/>
      <c r="D77" s="114"/>
      <c r="E77" s="114">
        <f>SUM(B77:D77)</f>
        <v>0</v>
      </c>
      <c r="F77" s="114"/>
      <c r="G77" s="114"/>
      <c r="H77" s="114"/>
      <c r="I77" s="115"/>
      <c r="J77" s="114"/>
      <c r="K77" s="115"/>
      <c r="L77" s="114"/>
      <c r="M77" s="116"/>
      <c r="N77" s="114"/>
      <c r="O77" s="116"/>
      <c r="P77" s="114"/>
      <c r="Q77" s="116"/>
      <c r="R77" s="14"/>
      <c r="S77" s="15"/>
      <c r="T77" s="14"/>
      <c r="U77" s="14"/>
      <c r="V77" s="114"/>
      <c r="W77" s="114"/>
    </row>
    <row r="78" spans="1:23" hidden="1" x14ac:dyDescent="0.2">
      <c r="A78" s="13" t="s">
        <v>137</v>
      </c>
      <c r="B78" s="114"/>
      <c r="C78" s="114"/>
      <c r="D78" s="114"/>
      <c r="E78" s="114">
        <f>SUM(B78:D78)</f>
        <v>0</v>
      </c>
      <c r="F78" s="114"/>
      <c r="G78" s="114"/>
      <c r="H78" s="114"/>
      <c r="I78" s="115"/>
      <c r="J78" s="114"/>
      <c r="K78" s="115"/>
      <c r="L78" s="114"/>
      <c r="M78" s="116"/>
      <c r="N78" s="114"/>
      <c r="O78" s="116"/>
      <c r="P78" s="114"/>
      <c r="Q78" s="116"/>
      <c r="R78" s="14"/>
      <c r="S78" s="15"/>
      <c r="T78" s="14"/>
      <c r="U78" s="14"/>
      <c r="V78" s="114"/>
      <c r="W78" s="114"/>
    </row>
    <row r="79" spans="1:23" hidden="1" x14ac:dyDescent="0.2">
      <c r="A79" s="13" t="s">
        <v>138</v>
      </c>
      <c r="B79" s="114"/>
      <c r="C79" s="114"/>
      <c r="D79" s="114"/>
      <c r="E79" s="114">
        <f>SUM(B79:D79)</f>
        <v>0</v>
      </c>
      <c r="F79" s="114"/>
      <c r="G79" s="114"/>
      <c r="H79" s="114"/>
      <c r="I79" s="115"/>
      <c r="J79" s="114"/>
      <c r="K79" s="115"/>
      <c r="L79" s="114"/>
      <c r="M79" s="116"/>
      <c r="N79" s="114"/>
      <c r="O79" s="116"/>
      <c r="P79" s="114"/>
      <c r="Q79" s="116"/>
      <c r="R79" s="14"/>
      <c r="S79" s="15"/>
      <c r="T79" s="14"/>
      <c r="U79" s="14"/>
      <c r="V79" s="114"/>
      <c r="W79" s="114"/>
    </row>
    <row r="80" spans="1:23" hidden="1" x14ac:dyDescent="0.2">
      <c r="A80" s="13" t="s">
        <v>139</v>
      </c>
      <c r="B80" s="114"/>
      <c r="C80" s="114"/>
      <c r="D80" s="114"/>
      <c r="E80" s="114">
        <f>SUM(B80:D80)</f>
        <v>0</v>
      </c>
      <c r="F80" s="114"/>
      <c r="G80" s="114"/>
      <c r="H80" s="114"/>
      <c r="I80" s="115"/>
      <c r="J80" s="114"/>
      <c r="K80" s="115"/>
      <c r="L80" s="114"/>
      <c r="M80" s="116"/>
      <c r="N80" s="114"/>
      <c r="O80" s="116"/>
      <c r="P80" s="114"/>
      <c r="Q80" s="116"/>
      <c r="R80" s="14"/>
      <c r="S80" s="15"/>
      <c r="T80" s="14"/>
      <c r="U80" s="14"/>
      <c r="V80" s="114"/>
      <c r="W80" s="114"/>
    </row>
    <row r="81" spans="1:23" hidden="1" x14ac:dyDescent="0.2">
      <c r="A81" s="13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6"/>
      <c r="N81" s="114"/>
      <c r="O81" s="116"/>
      <c r="P81" s="114"/>
      <c r="Q81" s="116"/>
      <c r="R81" s="14"/>
      <c r="S81" s="15"/>
      <c r="T81" s="14"/>
      <c r="U81" s="14"/>
      <c r="V81" s="114"/>
      <c r="W81" s="114"/>
    </row>
    <row r="82" spans="1:23" x14ac:dyDescent="0.2">
      <c r="A82" s="85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86"/>
      <c r="S82" s="86"/>
      <c r="T82" s="87"/>
      <c r="U82" s="88"/>
      <c r="V82" s="117"/>
      <c r="W82" s="117"/>
    </row>
    <row r="83" spans="1:23" x14ac:dyDescent="0.2">
      <c r="A83" s="89" t="s">
        <v>95</v>
      </c>
      <c r="B83" s="119"/>
      <c r="C83" s="119"/>
      <c r="D83" s="119"/>
      <c r="E83" s="119">
        <f t="shared" ref="E83:E90" si="41">$B83   +$C83   +$D83</f>
        <v>0</v>
      </c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>
        <f t="shared" ref="P83:P90" si="42">$H83   +$J83   +$L83   +$N83</f>
        <v>0</v>
      </c>
      <c r="Q83" s="114">
        <f t="shared" ref="Q83:Q90" si="43">$I83   +$K83   +$M83   +$O83</f>
        <v>0</v>
      </c>
      <c r="R83" s="90">
        <f t="shared" ref="R83:R90" si="44">IF($H83   =0,0,(($J83   -$H83   )/$H83   )*100)</f>
        <v>0</v>
      </c>
      <c r="S83" s="91">
        <f t="shared" ref="S83:S90" si="45">IF($I83   =0,0,(($K83   -$I83   )/$I83   )*100)</f>
        <v>0</v>
      </c>
      <c r="T83" s="90">
        <f t="shared" ref="T83:T90" si="46">IF($E83   =0,0,($P83   /$E83   )*100)</f>
        <v>0</v>
      </c>
      <c r="U83" s="91">
        <f t="shared" ref="U83:U90" si="47">IF($E83   =0,0,($Q83   /$E83   )*100)</f>
        <v>0</v>
      </c>
      <c r="V83" s="119"/>
      <c r="W83" s="119"/>
    </row>
    <row r="84" spans="1:23" x14ac:dyDescent="0.2">
      <c r="A84" s="92" t="s">
        <v>96</v>
      </c>
      <c r="B84" s="114"/>
      <c r="C84" s="114"/>
      <c r="D84" s="114"/>
      <c r="E84" s="114">
        <f t="shared" si="41"/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6">
        <f t="shared" si="42"/>
        <v>0</v>
      </c>
      <c r="Q84" s="116">
        <f t="shared" si="43"/>
        <v>0</v>
      </c>
      <c r="R84" s="90">
        <f t="shared" si="44"/>
        <v>0</v>
      </c>
      <c r="S84" s="91">
        <f t="shared" si="45"/>
        <v>0</v>
      </c>
      <c r="T84" s="90">
        <f t="shared" si="46"/>
        <v>0</v>
      </c>
      <c r="U84" s="91">
        <f t="shared" si="47"/>
        <v>0</v>
      </c>
      <c r="V84" s="114"/>
      <c r="W84" s="114"/>
    </row>
    <row r="85" spans="1:23" x14ac:dyDescent="0.2">
      <c r="A85" s="92" t="s">
        <v>97</v>
      </c>
      <c r="B85" s="114"/>
      <c r="C85" s="114"/>
      <c r="D85" s="114"/>
      <c r="E85" s="114">
        <f t="shared" si="41"/>
        <v>0</v>
      </c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6">
        <f t="shared" si="42"/>
        <v>0</v>
      </c>
      <c r="Q85" s="116">
        <f t="shared" si="43"/>
        <v>0</v>
      </c>
      <c r="R85" s="90">
        <f t="shared" si="44"/>
        <v>0</v>
      </c>
      <c r="S85" s="91">
        <f t="shared" si="45"/>
        <v>0</v>
      </c>
      <c r="T85" s="90">
        <f t="shared" si="46"/>
        <v>0</v>
      </c>
      <c r="U85" s="91">
        <f t="shared" si="47"/>
        <v>0</v>
      </c>
      <c r="V85" s="114"/>
      <c r="W85" s="114"/>
    </row>
    <row r="86" spans="1:23" x14ac:dyDescent="0.2">
      <c r="A86" s="92" t="s">
        <v>98</v>
      </c>
      <c r="B86" s="114"/>
      <c r="C86" s="114"/>
      <c r="D86" s="114"/>
      <c r="E86" s="114">
        <f t="shared" si="41"/>
        <v>0</v>
      </c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6">
        <f t="shared" si="42"/>
        <v>0</v>
      </c>
      <c r="Q86" s="116">
        <f t="shared" si="43"/>
        <v>0</v>
      </c>
      <c r="R86" s="90">
        <f t="shared" si="44"/>
        <v>0</v>
      </c>
      <c r="S86" s="91">
        <f t="shared" si="45"/>
        <v>0</v>
      </c>
      <c r="T86" s="90">
        <f t="shared" si="46"/>
        <v>0</v>
      </c>
      <c r="U86" s="91">
        <f t="shared" si="47"/>
        <v>0</v>
      </c>
      <c r="V86" s="114"/>
      <c r="W86" s="114"/>
    </row>
    <row r="87" spans="1:23" x14ac:dyDescent="0.2">
      <c r="A87" s="92" t="s">
        <v>99</v>
      </c>
      <c r="B87" s="114"/>
      <c r="C87" s="114"/>
      <c r="D87" s="114"/>
      <c r="E87" s="114">
        <f t="shared" si="41"/>
        <v>0</v>
      </c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6">
        <f t="shared" si="42"/>
        <v>0</v>
      </c>
      <c r="Q87" s="116">
        <f t="shared" si="43"/>
        <v>0</v>
      </c>
      <c r="R87" s="90">
        <f t="shared" si="44"/>
        <v>0</v>
      </c>
      <c r="S87" s="91">
        <f t="shared" si="45"/>
        <v>0</v>
      </c>
      <c r="T87" s="90">
        <f t="shared" si="46"/>
        <v>0</v>
      </c>
      <c r="U87" s="91">
        <f t="shared" si="47"/>
        <v>0</v>
      </c>
      <c r="V87" s="114"/>
      <c r="W87" s="114"/>
    </row>
    <row r="88" spans="1:23" x14ac:dyDescent="0.2">
      <c r="A88" s="92" t="s">
        <v>100</v>
      </c>
      <c r="B88" s="114"/>
      <c r="C88" s="114"/>
      <c r="D88" s="114"/>
      <c r="E88" s="114">
        <f t="shared" si="41"/>
        <v>0</v>
      </c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6">
        <f t="shared" si="42"/>
        <v>0</v>
      </c>
      <c r="Q88" s="116">
        <f t="shared" si="43"/>
        <v>0</v>
      </c>
      <c r="R88" s="90">
        <f t="shared" si="44"/>
        <v>0</v>
      </c>
      <c r="S88" s="91">
        <f t="shared" si="45"/>
        <v>0</v>
      </c>
      <c r="T88" s="90">
        <f t="shared" si="46"/>
        <v>0</v>
      </c>
      <c r="U88" s="91">
        <f t="shared" si="47"/>
        <v>0</v>
      </c>
      <c r="V88" s="114"/>
      <c r="W88" s="114"/>
    </row>
    <row r="89" spans="1:23" x14ac:dyDescent="0.2">
      <c r="A89" s="92" t="s">
        <v>101</v>
      </c>
      <c r="B89" s="114"/>
      <c r="C89" s="114"/>
      <c r="D89" s="114"/>
      <c r="E89" s="114">
        <f t="shared" si="41"/>
        <v>0</v>
      </c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6">
        <f t="shared" si="42"/>
        <v>0</v>
      </c>
      <c r="Q89" s="116">
        <f t="shared" si="43"/>
        <v>0</v>
      </c>
      <c r="R89" s="90">
        <f t="shared" si="44"/>
        <v>0</v>
      </c>
      <c r="S89" s="91">
        <f t="shared" si="45"/>
        <v>0</v>
      </c>
      <c r="T89" s="90">
        <f t="shared" si="46"/>
        <v>0</v>
      </c>
      <c r="U89" s="91">
        <f t="shared" si="47"/>
        <v>0</v>
      </c>
      <c r="V89" s="114"/>
      <c r="W89" s="114"/>
    </row>
    <row r="90" spans="1:23" x14ac:dyDescent="0.2">
      <c r="A90" s="92" t="s">
        <v>102</v>
      </c>
      <c r="B90" s="114"/>
      <c r="C90" s="114"/>
      <c r="D90" s="114"/>
      <c r="E90" s="114">
        <f t="shared" si="41"/>
        <v>0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6">
        <f t="shared" si="42"/>
        <v>0</v>
      </c>
      <c r="Q90" s="116">
        <f t="shared" si="43"/>
        <v>0</v>
      </c>
      <c r="R90" s="90">
        <f t="shared" si="44"/>
        <v>0</v>
      </c>
      <c r="S90" s="91">
        <f t="shared" si="45"/>
        <v>0</v>
      </c>
      <c r="T90" s="90">
        <f t="shared" si="46"/>
        <v>0</v>
      </c>
      <c r="U90" s="91">
        <f t="shared" si="47"/>
        <v>0</v>
      </c>
      <c r="V90" s="114"/>
      <c r="W90" s="114"/>
    </row>
    <row r="91" spans="1:23" x14ac:dyDescent="0.2">
      <c r="A91" s="16" t="s">
        <v>103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1"/>
      <c r="Q91" s="121"/>
      <c r="R91" s="17"/>
      <c r="S91" s="18"/>
      <c r="T91" s="17"/>
      <c r="U91" s="18"/>
      <c r="V91" s="120"/>
      <c r="W91" s="120"/>
    </row>
    <row r="92" spans="1:23" ht="22.5" hidden="1" x14ac:dyDescent="0.2">
      <c r="A92" s="19" t="s">
        <v>140</v>
      </c>
      <c r="B92" s="122">
        <f t="shared" ref="B92:I92" si="48">SUM(B93:B107)</f>
        <v>0</v>
      </c>
      <c r="C92" s="122">
        <f t="shared" si="48"/>
        <v>0</v>
      </c>
      <c r="D92" s="122">
        <f t="shared" si="48"/>
        <v>0</v>
      </c>
      <c r="E92" s="122">
        <f t="shared" si="48"/>
        <v>0</v>
      </c>
      <c r="F92" s="122">
        <f t="shared" si="48"/>
        <v>0</v>
      </c>
      <c r="G92" s="122">
        <f t="shared" si="48"/>
        <v>0</v>
      </c>
      <c r="H92" s="122">
        <f t="shared" si="48"/>
        <v>0</v>
      </c>
      <c r="I92" s="122">
        <f t="shared" si="48"/>
        <v>0</v>
      </c>
      <c r="J92" s="122">
        <f>SUM(J93:J107)</f>
        <v>0</v>
      </c>
      <c r="K92" s="122">
        <f>SUM(K93:K107)</f>
        <v>0</v>
      </c>
      <c r="L92" s="122">
        <f>SUM(L93:L107)</f>
        <v>0</v>
      </c>
      <c r="M92" s="123">
        <f>SUM(M93:M107)</f>
        <v>0</v>
      </c>
      <c r="N92" s="122"/>
      <c r="O92" s="123"/>
      <c r="P92" s="122"/>
      <c r="Q92" s="123"/>
      <c r="R92" s="20" t="str">
        <f t="shared" ref="R92:S107" si="49">IF(L92=0," ",(N92-L92)/L92)</f>
        <v xml:space="preserve"> </v>
      </c>
      <c r="S92" s="20" t="str">
        <f t="shared" si="49"/>
        <v xml:space="preserve"> </v>
      </c>
      <c r="T92" s="20" t="str">
        <f t="shared" ref="T92:T110" si="50">IF(E92=0," ",(P92/E92))</f>
        <v xml:space="preserve"> </v>
      </c>
      <c r="U92" s="21" t="str">
        <f t="shared" ref="U92:U110" si="51">IF(E92=0," ",(Q92/E92))</f>
        <v xml:space="preserve"> </v>
      </c>
      <c r="V92" s="122">
        <f>SUM(V93:V107)</f>
        <v>0</v>
      </c>
      <c r="W92" s="122">
        <f>SUM(W93:W107)</f>
        <v>0</v>
      </c>
    </row>
    <row r="93" spans="1:23" hidden="1" x14ac:dyDescent="0.2">
      <c r="A93" s="22"/>
      <c r="B93" s="124"/>
      <c r="C93" s="124"/>
      <c r="D93" s="124"/>
      <c r="E93" s="125">
        <f>SUM(B93:D93)</f>
        <v>0</v>
      </c>
      <c r="F93" s="124"/>
      <c r="G93" s="124"/>
      <c r="H93" s="124"/>
      <c r="I93" s="124"/>
      <c r="J93" s="124"/>
      <c r="K93" s="124"/>
      <c r="L93" s="124"/>
      <c r="M93" s="126"/>
      <c r="N93" s="124"/>
      <c r="O93" s="126"/>
      <c r="P93" s="124"/>
      <c r="Q93" s="126"/>
      <c r="R93" s="23" t="str">
        <f t="shared" si="49"/>
        <v xml:space="preserve"> </v>
      </c>
      <c r="S93" s="23" t="str">
        <f t="shared" si="49"/>
        <v xml:space="preserve"> </v>
      </c>
      <c r="T93" s="23" t="str">
        <f t="shared" si="50"/>
        <v xml:space="preserve"> </v>
      </c>
      <c r="U93" s="24" t="str">
        <f t="shared" si="51"/>
        <v xml:space="preserve"> </v>
      </c>
      <c r="V93" s="124"/>
      <c r="W93" s="124"/>
    </row>
    <row r="94" spans="1:23" hidden="1" x14ac:dyDescent="0.2">
      <c r="A94" s="22"/>
      <c r="B94" s="124"/>
      <c r="C94" s="124"/>
      <c r="D94" s="124"/>
      <c r="E94" s="125">
        <f t="shared" ref="E94:E107" si="52">SUM(B94:D94)</f>
        <v>0</v>
      </c>
      <c r="F94" s="124"/>
      <c r="G94" s="124"/>
      <c r="H94" s="124"/>
      <c r="I94" s="124"/>
      <c r="J94" s="124"/>
      <c r="K94" s="124"/>
      <c r="L94" s="124"/>
      <c r="M94" s="126"/>
      <c r="N94" s="124"/>
      <c r="O94" s="126"/>
      <c r="P94" s="124"/>
      <c r="Q94" s="126"/>
      <c r="R94" s="23" t="str">
        <f t="shared" si="49"/>
        <v xml:space="preserve"> </v>
      </c>
      <c r="S94" s="23" t="str">
        <f t="shared" si="49"/>
        <v xml:space="preserve"> </v>
      </c>
      <c r="T94" s="23" t="str">
        <f t="shared" si="50"/>
        <v xml:space="preserve"> </v>
      </c>
      <c r="U94" s="24" t="str">
        <f t="shared" si="51"/>
        <v xml:space="preserve"> </v>
      </c>
      <c r="V94" s="124"/>
      <c r="W94" s="124"/>
    </row>
    <row r="95" spans="1:23" hidden="1" x14ac:dyDescent="0.2">
      <c r="A95" s="22"/>
      <c r="B95" s="124"/>
      <c r="C95" s="124"/>
      <c r="D95" s="124"/>
      <c r="E95" s="125">
        <f t="shared" si="52"/>
        <v>0</v>
      </c>
      <c r="F95" s="124"/>
      <c r="G95" s="124"/>
      <c r="H95" s="124"/>
      <c r="I95" s="124"/>
      <c r="J95" s="124"/>
      <c r="K95" s="124"/>
      <c r="L95" s="124"/>
      <c r="M95" s="126"/>
      <c r="N95" s="124"/>
      <c r="O95" s="126"/>
      <c r="P95" s="124"/>
      <c r="Q95" s="126"/>
      <c r="R95" s="23" t="str">
        <f t="shared" si="49"/>
        <v xml:space="preserve"> </v>
      </c>
      <c r="S95" s="23" t="str">
        <f t="shared" si="49"/>
        <v xml:space="preserve"> </v>
      </c>
      <c r="T95" s="23" t="str">
        <f t="shared" si="50"/>
        <v xml:space="preserve"> </v>
      </c>
      <c r="U95" s="24" t="str">
        <f t="shared" si="51"/>
        <v xml:space="preserve"> </v>
      </c>
      <c r="V95" s="124"/>
      <c r="W95" s="124"/>
    </row>
    <row r="96" spans="1:23" hidden="1" x14ac:dyDescent="0.2">
      <c r="A96" s="22"/>
      <c r="B96" s="124"/>
      <c r="C96" s="124"/>
      <c r="D96" s="124"/>
      <c r="E96" s="125">
        <f t="shared" si="52"/>
        <v>0</v>
      </c>
      <c r="F96" s="124"/>
      <c r="G96" s="124"/>
      <c r="H96" s="124"/>
      <c r="I96" s="124"/>
      <c r="J96" s="124"/>
      <c r="K96" s="124"/>
      <c r="L96" s="124"/>
      <c r="M96" s="126"/>
      <c r="N96" s="124"/>
      <c r="O96" s="126"/>
      <c r="P96" s="124"/>
      <c r="Q96" s="126"/>
      <c r="R96" s="23" t="str">
        <f t="shared" si="49"/>
        <v xml:space="preserve"> </v>
      </c>
      <c r="S96" s="23" t="str">
        <f t="shared" si="49"/>
        <v xml:space="preserve"> </v>
      </c>
      <c r="T96" s="23" t="str">
        <f t="shared" si="50"/>
        <v xml:space="preserve"> </v>
      </c>
      <c r="U96" s="24" t="str">
        <f t="shared" si="51"/>
        <v xml:space="preserve"> </v>
      </c>
      <c r="V96" s="124"/>
      <c r="W96" s="124"/>
    </row>
    <row r="97" spans="1:23" hidden="1" x14ac:dyDescent="0.2">
      <c r="A97" s="22"/>
      <c r="B97" s="124"/>
      <c r="C97" s="124"/>
      <c r="D97" s="124"/>
      <c r="E97" s="125">
        <f t="shared" si="52"/>
        <v>0</v>
      </c>
      <c r="F97" s="124"/>
      <c r="G97" s="124"/>
      <c r="H97" s="124"/>
      <c r="I97" s="124"/>
      <c r="J97" s="124"/>
      <c r="K97" s="124"/>
      <c r="L97" s="124"/>
      <c r="M97" s="126"/>
      <c r="N97" s="124"/>
      <c r="O97" s="126"/>
      <c r="P97" s="124"/>
      <c r="Q97" s="126"/>
      <c r="R97" s="23" t="str">
        <f t="shared" si="49"/>
        <v xml:space="preserve"> </v>
      </c>
      <c r="S97" s="23" t="str">
        <f t="shared" si="49"/>
        <v xml:space="preserve"> </v>
      </c>
      <c r="T97" s="23" t="str">
        <f t="shared" si="50"/>
        <v xml:space="preserve"> </v>
      </c>
      <c r="U97" s="24" t="str">
        <f t="shared" si="51"/>
        <v xml:space="preserve"> </v>
      </c>
      <c r="V97" s="124"/>
      <c r="W97" s="124"/>
    </row>
    <row r="98" spans="1:23" hidden="1" x14ac:dyDescent="0.2">
      <c r="A98" s="22"/>
      <c r="B98" s="124"/>
      <c r="C98" s="124"/>
      <c r="D98" s="124"/>
      <c r="E98" s="125">
        <f t="shared" si="52"/>
        <v>0</v>
      </c>
      <c r="F98" s="124"/>
      <c r="G98" s="124"/>
      <c r="H98" s="124"/>
      <c r="I98" s="124"/>
      <c r="J98" s="124"/>
      <c r="K98" s="124"/>
      <c r="L98" s="124"/>
      <c r="M98" s="126"/>
      <c r="N98" s="124"/>
      <c r="O98" s="126"/>
      <c r="P98" s="124"/>
      <c r="Q98" s="126"/>
      <c r="R98" s="23" t="str">
        <f t="shared" si="49"/>
        <v xml:space="preserve"> </v>
      </c>
      <c r="S98" s="23" t="str">
        <f t="shared" si="49"/>
        <v xml:space="preserve"> </v>
      </c>
      <c r="T98" s="23" t="str">
        <f t="shared" si="50"/>
        <v xml:space="preserve"> </v>
      </c>
      <c r="U98" s="24" t="str">
        <f t="shared" si="51"/>
        <v xml:space="preserve"> </v>
      </c>
      <c r="V98" s="124"/>
      <c r="W98" s="124"/>
    </row>
    <row r="99" spans="1:23" hidden="1" x14ac:dyDescent="0.2">
      <c r="A99" s="22"/>
      <c r="B99" s="124"/>
      <c r="C99" s="124"/>
      <c r="D99" s="124"/>
      <c r="E99" s="125">
        <f t="shared" si="52"/>
        <v>0</v>
      </c>
      <c r="F99" s="124"/>
      <c r="G99" s="124"/>
      <c r="H99" s="124"/>
      <c r="I99" s="124"/>
      <c r="J99" s="124"/>
      <c r="K99" s="124"/>
      <c r="L99" s="124"/>
      <c r="M99" s="126"/>
      <c r="N99" s="124"/>
      <c r="O99" s="126"/>
      <c r="P99" s="124"/>
      <c r="Q99" s="126"/>
      <c r="R99" s="23" t="str">
        <f t="shared" si="49"/>
        <v xml:space="preserve"> </v>
      </c>
      <c r="S99" s="23" t="str">
        <f t="shared" si="49"/>
        <v xml:space="preserve"> </v>
      </c>
      <c r="T99" s="23" t="str">
        <f t="shared" si="50"/>
        <v xml:space="preserve"> </v>
      </c>
      <c r="U99" s="24" t="str">
        <f t="shared" si="51"/>
        <v xml:space="preserve"> </v>
      </c>
      <c r="V99" s="124"/>
      <c r="W99" s="124"/>
    </row>
    <row r="100" spans="1:23" hidden="1" x14ac:dyDescent="0.2">
      <c r="A100" s="22"/>
      <c r="B100" s="124"/>
      <c r="C100" s="124"/>
      <c r="D100" s="124"/>
      <c r="E100" s="125">
        <f t="shared" si="52"/>
        <v>0</v>
      </c>
      <c r="F100" s="124"/>
      <c r="G100" s="124"/>
      <c r="H100" s="124"/>
      <c r="I100" s="124"/>
      <c r="J100" s="124"/>
      <c r="K100" s="124"/>
      <c r="L100" s="124"/>
      <c r="M100" s="126"/>
      <c r="N100" s="124"/>
      <c r="O100" s="126"/>
      <c r="P100" s="124"/>
      <c r="Q100" s="126"/>
      <c r="R100" s="23" t="str">
        <f t="shared" si="49"/>
        <v xml:space="preserve"> </v>
      </c>
      <c r="S100" s="23" t="str">
        <f t="shared" si="49"/>
        <v xml:space="preserve"> </v>
      </c>
      <c r="T100" s="23" t="str">
        <f t="shared" si="50"/>
        <v xml:space="preserve"> </v>
      </c>
      <c r="U100" s="24" t="str">
        <f t="shared" si="51"/>
        <v xml:space="preserve"> </v>
      </c>
      <c r="V100" s="124"/>
      <c r="W100" s="124"/>
    </row>
    <row r="101" spans="1:23" hidden="1" x14ac:dyDescent="0.2">
      <c r="A101" s="22"/>
      <c r="B101" s="124"/>
      <c r="C101" s="124"/>
      <c r="D101" s="124"/>
      <c r="E101" s="125">
        <f t="shared" si="52"/>
        <v>0</v>
      </c>
      <c r="F101" s="124"/>
      <c r="G101" s="124"/>
      <c r="H101" s="124"/>
      <c r="I101" s="124"/>
      <c r="J101" s="124"/>
      <c r="K101" s="124"/>
      <c r="L101" s="124"/>
      <c r="M101" s="126"/>
      <c r="N101" s="124"/>
      <c r="O101" s="126"/>
      <c r="P101" s="124"/>
      <c r="Q101" s="126"/>
      <c r="R101" s="23" t="str">
        <f t="shared" si="49"/>
        <v xml:space="preserve"> </v>
      </c>
      <c r="S101" s="23" t="str">
        <f t="shared" si="49"/>
        <v xml:space="preserve"> </v>
      </c>
      <c r="T101" s="23" t="str">
        <f t="shared" si="50"/>
        <v xml:space="preserve"> </v>
      </c>
      <c r="U101" s="24" t="str">
        <f t="shared" si="51"/>
        <v xml:space="preserve"> </v>
      </c>
      <c r="V101" s="124"/>
      <c r="W101" s="124"/>
    </row>
    <row r="102" spans="1:23" hidden="1" x14ac:dyDescent="0.2">
      <c r="A102" s="22"/>
      <c r="B102" s="124"/>
      <c r="C102" s="124"/>
      <c r="D102" s="124"/>
      <c r="E102" s="125">
        <f t="shared" si="52"/>
        <v>0</v>
      </c>
      <c r="F102" s="124"/>
      <c r="G102" s="124"/>
      <c r="H102" s="124"/>
      <c r="I102" s="124"/>
      <c r="J102" s="124"/>
      <c r="K102" s="124"/>
      <c r="L102" s="124"/>
      <c r="M102" s="126"/>
      <c r="N102" s="124"/>
      <c r="O102" s="126"/>
      <c r="P102" s="124"/>
      <c r="Q102" s="126"/>
      <c r="R102" s="23" t="str">
        <f t="shared" si="49"/>
        <v xml:space="preserve"> </v>
      </c>
      <c r="S102" s="23" t="str">
        <f t="shared" si="49"/>
        <v xml:space="preserve"> </v>
      </c>
      <c r="T102" s="23" t="str">
        <f t="shared" si="50"/>
        <v xml:space="preserve"> </v>
      </c>
      <c r="U102" s="24" t="str">
        <f t="shared" si="51"/>
        <v xml:space="preserve"> </v>
      </c>
      <c r="V102" s="124"/>
      <c r="W102" s="124"/>
    </row>
    <row r="103" spans="1:23" hidden="1" x14ac:dyDescent="0.2">
      <c r="A103" s="22"/>
      <c r="B103" s="124"/>
      <c r="C103" s="124"/>
      <c r="D103" s="124"/>
      <c r="E103" s="125">
        <f t="shared" si="52"/>
        <v>0</v>
      </c>
      <c r="F103" s="124"/>
      <c r="G103" s="124"/>
      <c r="H103" s="124"/>
      <c r="I103" s="124"/>
      <c r="J103" s="124"/>
      <c r="K103" s="124"/>
      <c r="L103" s="124"/>
      <c r="M103" s="126"/>
      <c r="N103" s="124"/>
      <c r="O103" s="126"/>
      <c r="P103" s="124"/>
      <c r="Q103" s="126"/>
      <c r="R103" s="23" t="str">
        <f t="shared" si="49"/>
        <v xml:space="preserve"> </v>
      </c>
      <c r="S103" s="23" t="str">
        <f t="shared" si="49"/>
        <v xml:space="preserve"> </v>
      </c>
      <c r="T103" s="23" t="str">
        <f t="shared" si="50"/>
        <v xml:space="preserve"> </v>
      </c>
      <c r="U103" s="24" t="str">
        <f t="shared" si="51"/>
        <v xml:space="preserve"> </v>
      </c>
      <c r="V103" s="124"/>
      <c r="W103" s="124"/>
    </row>
    <row r="104" spans="1:23" hidden="1" x14ac:dyDescent="0.2">
      <c r="A104" s="22"/>
      <c r="B104" s="124"/>
      <c r="C104" s="124"/>
      <c r="D104" s="124"/>
      <c r="E104" s="125">
        <f t="shared" si="52"/>
        <v>0</v>
      </c>
      <c r="F104" s="124"/>
      <c r="G104" s="124"/>
      <c r="H104" s="124"/>
      <c r="I104" s="124"/>
      <c r="J104" s="124"/>
      <c r="K104" s="124"/>
      <c r="L104" s="124"/>
      <c r="M104" s="126"/>
      <c r="N104" s="124"/>
      <c r="O104" s="126"/>
      <c r="P104" s="124"/>
      <c r="Q104" s="126"/>
      <c r="R104" s="23" t="str">
        <f t="shared" si="49"/>
        <v xml:space="preserve"> </v>
      </c>
      <c r="S104" s="23" t="str">
        <f t="shared" si="49"/>
        <v xml:space="preserve"> </v>
      </c>
      <c r="T104" s="23" t="str">
        <f t="shared" si="50"/>
        <v xml:space="preserve"> </v>
      </c>
      <c r="U104" s="24" t="str">
        <f t="shared" si="51"/>
        <v xml:space="preserve"> </v>
      </c>
      <c r="V104" s="124"/>
      <c r="W104" s="124"/>
    </row>
    <row r="105" spans="1:23" hidden="1" x14ac:dyDescent="0.2">
      <c r="A105" s="22"/>
      <c r="B105" s="124"/>
      <c r="C105" s="124"/>
      <c r="D105" s="124"/>
      <c r="E105" s="125">
        <f t="shared" si="52"/>
        <v>0</v>
      </c>
      <c r="F105" s="124"/>
      <c r="G105" s="124"/>
      <c r="H105" s="126"/>
      <c r="I105" s="124"/>
      <c r="J105" s="126"/>
      <c r="K105" s="124"/>
      <c r="L105" s="126"/>
      <c r="M105" s="126"/>
      <c r="N105" s="126"/>
      <c r="O105" s="126"/>
      <c r="P105" s="126"/>
      <c r="Q105" s="126"/>
      <c r="R105" s="23" t="str">
        <f t="shared" si="49"/>
        <v xml:space="preserve"> </v>
      </c>
      <c r="S105" s="23" t="str">
        <f t="shared" si="49"/>
        <v xml:space="preserve"> </v>
      </c>
      <c r="T105" s="23" t="str">
        <f t="shared" si="50"/>
        <v xml:space="preserve"> </v>
      </c>
      <c r="U105" s="24" t="str">
        <f t="shared" si="51"/>
        <v xml:space="preserve"> </v>
      </c>
      <c r="V105" s="124"/>
      <c r="W105" s="124"/>
    </row>
    <row r="106" spans="1:23" hidden="1" x14ac:dyDescent="0.2">
      <c r="A106" s="22"/>
      <c r="B106" s="124"/>
      <c r="C106" s="124"/>
      <c r="D106" s="124"/>
      <c r="E106" s="125">
        <f t="shared" si="52"/>
        <v>0</v>
      </c>
      <c r="F106" s="124"/>
      <c r="G106" s="124"/>
      <c r="H106" s="126"/>
      <c r="I106" s="124"/>
      <c r="J106" s="126"/>
      <c r="K106" s="124"/>
      <c r="L106" s="126"/>
      <c r="M106" s="126"/>
      <c r="N106" s="126"/>
      <c r="O106" s="126"/>
      <c r="P106" s="126"/>
      <c r="Q106" s="126"/>
      <c r="R106" s="23" t="str">
        <f t="shared" si="49"/>
        <v xml:space="preserve"> </v>
      </c>
      <c r="S106" s="23" t="str">
        <f t="shared" si="49"/>
        <v xml:space="preserve"> </v>
      </c>
      <c r="T106" s="23" t="str">
        <f t="shared" si="50"/>
        <v xml:space="preserve"> </v>
      </c>
      <c r="U106" s="24" t="str">
        <f t="shared" si="51"/>
        <v xml:space="preserve"> </v>
      </c>
      <c r="V106" s="124"/>
      <c r="W106" s="124"/>
    </row>
    <row r="107" spans="1:23" hidden="1" x14ac:dyDescent="0.2">
      <c r="A107" s="22"/>
      <c r="B107" s="124"/>
      <c r="C107" s="124"/>
      <c r="D107" s="124"/>
      <c r="E107" s="125">
        <f t="shared" si="52"/>
        <v>0</v>
      </c>
      <c r="F107" s="124"/>
      <c r="G107" s="124"/>
      <c r="H107" s="126"/>
      <c r="I107" s="124"/>
      <c r="J107" s="126"/>
      <c r="K107" s="124"/>
      <c r="L107" s="126"/>
      <c r="M107" s="126"/>
      <c r="N107" s="126"/>
      <c r="O107" s="126"/>
      <c r="P107" s="126"/>
      <c r="Q107" s="126"/>
      <c r="R107" s="23" t="str">
        <f t="shared" si="49"/>
        <v xml:space="preserve"> </v>
      </c>
      <c r="S107" s="23" t="str">
        <f t="shared" si="49"/>
        <v xml:space="preserve"> </v>
      </c>
      <c r="T107" s="23" t="str">
        <f t="shared" si="50"/>
        <v xml:space="preserve"> </v>
      </c>
      <c r="U107" s="24" t="str">
        <f t="shared" si="51"/>
        <v xml:space="preserve"> </v>
      </c>
      <c r="V107" s="124"/>
      <c r="W107" s="124"/>
    </row>
    <row r="108" spans="1:23" hidden="1" x14ac:dyDescent="0.2">
      <c r="A108" s="25"/>
      <c r="B108" s="127"/>
      <c r="C108" s="128"/>
      <c r="D108" s="128"/>
      <c r="E108" s="128"/>
      <c r="F108" s="127"/>
      <c r="G108" s="128"/>
      <c r="H108" s="127"/>
      <c r="I108" s="128"/>
      <c r="J108" s="127"/>
      <c r="K108" s="128"/>
      <c r="L108" s="127"/>
      <c r="M108" s="127"/>
      <c r="N108" s="127"/>
      <c r="O108" s="127"/>
      <c r="P108" s="127"/>
      <c r="Q108" s="127"/>
      <c r="R108" s="20" t="str">
        <f t="shared" ref="R108:S110" si="53">IF(L108=0," ",(N108-L108)/L108)</f>
        <v xml:space="preserve"> </v>
      </c>
      <c r="S108" s="21" t="str">
        <f t="shared" si="53"/>
        <v xml:space="preserve"> </v>
      </c>
      <c r="T108" s="20" t="str">
        <f t="shared" si="50"/>
        <v xml:space="preserve"> </v>
      </c>
      <c r="U108" s="21" t="str">
        <f t="shared" si="51"/>
        <v xml:space="preserve"> </v>
      </c>
      <c r="V108" s="127"/>
      <c r="W108" s="128"/>
    </row>
    <row r="109" spans="1:23" hidden="1" x14ac:dyDescent="0.2">
      <c r="A109" s="25" t="s">
        <v>81</v>
      </c>
      <c r="B109" s="127">
        <f t="shared" ref="B109:Q109" si="54">B92+B82</f>
        <v>0</v>
      </c>
      <c r="C109" s="127">
        <f t="shared" si="54"/>
        <v>0</v>
      </c>
      <c r="D109" s="127">
        <f t="shared" si="54"/>
        <v>0</v>
      </c>
      <c r="E109" s="127">
        <f t="shared" si="54"/>
        <v>0</v>
      </c>
      <c r="F109" s="127">
        <f t="shared" si="54"/>
        <v>0</v>
      </c>
      <c r="G109" s="127">
        <f t="shared" si="54"/>
        <v>0</v>
      </c>
      <c r="H109" s="127">
        <f t="shared" si="54"/>
        <v>0</v>
      </c>
      <c r="I109" s="127">
        <f t="shared" si="54"/>
        <v>0</v>
      </c>
      <c r="J109" s="127">
        <f t="shared" si="54"/>
        <v>0</v>
      </c>
      <c r="K109" s="127">
        <f t="shared" si="54"/>
        <v>0</v>
      </c>
      <c r="L109" s="127">
        <f t="shared" si="54"/>
        <v>0</v>
      </c>
      <c r="M109" s="127">
        <f t="shared" si="54"/>
        <v>0</v>
      </c>
      <c r="N109" s="127">
        <f t="shared" si="54"/>
        <v>0</v>
      </c>
      <c r="O109" s="127">
        <f t="shared" si="54"/>
        <v>0</v>
      </c>
      <c r="P109" s="127">
        <f t="shared" si="54"/>
        <v>0</v>
      </c>
      <c r="Q109" s="127">
        <f t="shared" si="54"/>
        <v>0</v>
      </c>
      <c r="R109" s="20" t="str">
        <f t="shared" si="53"/>
        <v xml:space="preserve"> </v>
      </c>
      <c r="S109" s="21" t="str">
        <f t="shared" si="53"/>
        <v xml:space="preserve"> </v>
      </c>
      <c r="T109" s="20" t="str">
        <f t="shared" si="50"/>
        <v xml:space="preserve"> </v>
      </c>
      <c r="U109" s="21" t="str">
        <f t="shared" si="51"/>
        <v xml:space="preserve"> </v>
      </c>
      <c r="V109" s="127">
        <f>V92+V82</f>
        <v>0</v>
      </c>
      <c r="W109" s="127">
        <f>W92+W82</f>
        <v>0</v>
      </c>
    </row>
    <row r="110" spans="1:23" hidden="1" x14ac:dyDescent="0.2">
      <c r="A110" s="26" t="s">
        <v>141</v>
      </c>
      <c r="B110" s="129">
        <f>B82</f>
        <v>0</v>
      </c>
      <c r="C110" s="129">
        <f t="shared" ref="C110:Q110" si="55">C82</f>
        <v>0</v>
      </c>
      <c r="D110" s="129">
        <f t="shared" si="55"/>
        <v>0</v>
      </c>
      <c r="E110" s="129">
        <f t="shared" si="55"/>
        <v>0</v>
      </c>
      <c r="F110" s="129">
        <f t="shared" si="55"/>
        <v>0</v>
      </c>
      <c r="G110" s="129">
        <f t="shared" si="55"/>
        <v>0</v>
      </c>
      <c r="H110" s="129">
        <f t="shared" si="55"/>
        <v>0</v>
      </c>
      <c r="I110" s="129">
        <f t="shared" si="55"/>
        <v>0</v>
      </c>
      <c r="J110" s="129">
        <f t="shared" si="55"/>
        <v>0</v>
      </c>
      <c r="K110" s="129">
        <f t="shared" si="55"/>
        <v>0</v>
      </c>
      <c r="L110" s="129">
        <f t="shared" si="55"/>
        <v>0</v>
      </c>
      <c r="M110" s="129">
        <f t="shared" si="55"/>
        <v>0</v>
      </c>
      <c r="N110" s="129">
        <f t="shared" si="55"/>
        <v>0</v>
      </c>
      <c r="O110" s="129">
        <f t="shared" si="55"/>
        <v>0</v>
      </c>
      <c r="P110" s="129">
        <f t="shared" si="55"/>
        <v>0</v>
      </c>
      <c r="Q110" s="129">
        <f t="shared" si="55"/>
        <v>0</v>
      </c>
      <c r="R110" s="20" t="str">
        <f t="shared" si="53"/>
        <v xml:space="preserve"> </v>
      </c>
      <c r="S110" s="21" t="str">
        <f t="shared" si="53"/>
        <v xml:space="preserve"> </v>
      </c>
      <c r="T110" s="20" t="str">
        <f t="shared" si="50"/>
        <v xml:space="preserve"> </v>
      </c>
      <c r="U110" s="21" t="str">
        <f t="shared" si="51"/>
        <v xml:space="preserve"> </v>
      </c>
      <c r="V110" s="129">
        <f>V82</f>
        <v>0</v>
      </c>
      <c r="W110" s="129">
        <f>W82</f>
        <v>0</v>
      </c>
    </row>
    <row r="111" spans="1:23" x14ac:dyDescent="0.2">
      <c r="A111" s="27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28"/>
      <c r="S111" s="28"/>
      <c r="T111" s="28"/>
      <c r="U111" s="28"/>
      <c r="V111" s="130"/>
      <c r="W111" s="130"/>
    </row>
    <row r="112" spans="1:23" x14ac:dyDescent="0.2">
      <c r="A112" s="29" t="s">
        <v>142</v>
      </c>
    </row>
    <row r="113" spans="1:23" x14ac:dyDescent="0.2">
      <c r="A113" s="29" t="s">
        <v>143</v>
      </c>
    </row>
    <row r="114" spans="1:23" x14ac:dyDescent="0.2">
      <c r="A114" s="29" t="s">
        <v>144</v>
      </c>
      <c r="B114" s="31"/>
      <c r="C114" s="31"/>
      <c r="D114" s="31"/>
      <c r="E114" s="31"/>
      <c r="F114" s="31"/>
      <c r="H114" s="31"/>
      <c r="I114" s="31"/>
      <c r="J114" s="31"/>
      <c r="K114" s="31"/>
      <c r="V114" s="31"/>
    </row>
    <row r="115" spans="1:23" x14ac:dyDescent="0.2">
      <c r="A115" s="29" t="s">
        <v>145</v>
      </c>
      <c r="B115" s="31"/>
      <c r="C115" s="31"/>
      <c r="D115" s="31"/>
      <c r="E115" s="31"/>
      <c r="F115" s="31"/>
      <c r="H115" s="31"/>
      <c r="I115" s="31"/>
      <c r="J115" s="31"/>
      <c r="K115" s="31"/>
      <c r="V115" s="31"/>
    </row>
    <row r="116" spans="1:23" x14ac:dyDescent="0.2">
      <c r="A116" s="29" t="s">
        <v>146</v>
      </c>
      <c r="B116" s="31"/>
      <c r="C116" s="31"/>
      <c r="D116" s="31"/>
      <c r="E116" s="31"/>
      <c r="F116" s="31"/>
      <c r="H116" s="31"/>
      <c r="I116" s="31"/>
      <c r="J116" s="31"/>
      <c r="K116" s="31"/>
      <c r="V116" s="31"/>
    </row>
    <row r="117" spans="1:23" x14ac:dyDescent="0.2">
      <c r="A117" s="29" t="s">
        <v>147</v>
      </c>
    </row>
    <row r="120" spans="1:23" x14ac:dyDescent="0.2">
      <c r="A120" s="31" t="s">
        <v>148</v>
      </c>
      <c r="G120" s="31" t="s">
        <v>149</v>
      </c>
      <c r="W120" s="31" t="s">
        <v>149</v>
      </c>
    </row>
    <row r="121" spans="1:23" x14ac:dyDescent="0.2">
      <c r="A121" s="31"/>
      <c r="G121" s="31"/>
      <c r="W121" s="31"/>
    </row>
    <row r="122" spans="1:23" x14ac:dyDescent="0.2">
      <c r="A122" s="31" t="s">
        <v>150</v>
      </c>
      <c r="G122" s="31" t="s">
        <v>150</v>
      </c>
      <c r="W122" s="31" t="s">
        <v>150</v>
      </c>
    </row>
  </sheetData>
  <sheetProtection password="F954" sheet="1" objects="1" scenarios="1"/>
  <mergeCells count="18"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71:Q71"/>
    <mergeCell ref="R71:S71"/>
    <mergeCell ref="T71:U71"/>
    <mergeCell ref="V71:W71"/>
    <mergeCell ref="P6:Q6"/>
    <mergeCell ref="R6:S6"/>
    <mergeCell ref="T6:U6"/>
    <mergeCell ref="V6:W6"/>
  </mergeCells>
  <printOptions horizontalCentered="1"/>
  <pageMargins left="0.5" right="0.25" top="0.5" bottom="0.5" header="0.5" footer="0.5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31</vt:i4>
      </vt:variant>
    </vt:vector>
  </HeadingPairs>
  <TitlesOfParts>
    <vt:vector size="62" baseType="lpstr">
      <vt:lpstr>NC451</vt:lpstr>
      <vt:lpstr>NC452</vt:lpstr>
      <vt:lpstr>NC453</vt:lpstr>
      <vt:lpstr>DC45</vt:lpstr>
      <vt:lpstr>NC061</vt:lpstr>
      <vt:lpstr>NC062</vt:lpstr>
      <vt:lpstr>NC064</vt:lpstr>
      <vt:lpstr>NC065</vt:lpstr>
      <vt:lpstr>NC066</vt:lpstr>
      <vt:lpstr>NC067</vt:lpstr>
      <vt:lpstr>DC6</vt:lpstr>
      <vt:lpstr>NC071</vt:lpstr>
      <vt:lpstr>NC072</vt:lpstr>
      <vt:lpstr>NC073</vt:lpstr>
      <vt:lpstr>NC074</vt:lpstr>
      <vt:lpstr>NC075</vt:lpstr>
      <vt:lpstr>NC076</vt:lpstr>
      <vt:lpstr>NC077</vt:lpstr>
      <vt:lpstr>NC078</vt:lpstr>
      <vt:lpstr>DC7</vt:lpstr>
      <vt:lpstr>NC082</vt:lpstr>
      <vt:lpstr>NC084</vt:lpstr>
      <vt:lpstr>NC085</vt:lpstr>
      <vt:lpstr>NC086</vt:lpstr>
      <vt:lpstr>NC087</vt:lpstr>
      <vt:lpstr>DC8</vt:lpstr>
      <vt:lpstr>NC091</vt:lpstr>
      <vt:lpstr>NC092</vt:lpstr>
      <vt:lpstr>NC093</vt:lpstr>
      <vt:lpstr>NC094</vt:lpstr>
      <vt:lpstr>DC9</vt:lpstr>
      <vt:lpstr>'DC45'!Print_Area</vt:lpstr>
      <vt:lpstr>'DC6'!Print_Area</vt:lpstr>
      <vt:lpstr>'DC7'!Print_Area</vt:lpstr>
      <vt:lpstr>'DC8'!Print_Area</vt:lpstr>
      <vt:lpstr>'DC9'!Print_Area</vt:lpstr>
      <vt:lpstr>'NC061'!Print_Area</vt:lpstr>
      <vt:lpstr>'NC062'!Print_Area</vt:lpstr>
      <vt:lpstr>'NC064'!Print_Area</vt:lpstr>
      <vt:lpstr>'NC065'!Print_Area</vt:lpstr>
      <vt:lpstr>'NC066'!Print_Area</vt:lpstr>
      <vt:lpstr>'NC067'!Print_Area</vt:lpstr>
      <vt:lpstr>'NC071'!Print_Area</vt:lpstr>
      <vt:lpstr>'NC072'!Print_Area</vt:lpstr>
      <vt:lpstr>'NC073'!Print_Area</vt:lpstr>
      <vt:lpstr>'NC074'!Print_Area</vt:lpstr>
      <vt:lpstr>'NC075'!Print_Area</vt:lpstr>
      <vt:lpstr>'NC076'!Print_Area</vt:lpstr>
      <vt:lpstr>'NC077'!Print_Area</vt:lpstr>
      <vt:lpstr>'NC078'!Print_Area</vt:lpstr>
      <vt:lpstr>'NC082'!Print_Area</vt:lpstr>
      <vt:lpstr>'NC084'!Print_Area</vt:lpstr>
      <vt:lpstr>'NC085'!Print_Area</vt:lpstr>
      <vt:lpstr>'NC086'!Print_Area</vt:lpstr>
      <vt:lpstr>'NC087'!Print_Area</vt:lpstr>
      <vt:lpstr>'NC091'!Print_Area</vt:lpstr>
      <vt:lpstr>'NC092'!Print_Area</vt:lpstr>
      <vt:lpstr>'NC093'!Print_Area</vt:lpstr>
      <vt:lpstr>'NC094'!Print_Area</vt:lpstr>
      <vt:lpstr>'NC451'!Print_Area</vt:lpstr>
      <vt:lpstr>'NC452'!Print_Area</vt:lpstr>
      <vt:lpstr>'NC453'!Print_Area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Sephiri Tlhomeli</dc:creator>
  <cp:lastModifiedBy>User</cp:lastModifiedBy>
  <dcterms:created xsi:type="dcterms:W3CDTF">2018-01-24T10:50:32Z</dcterms:created>
  <dcterms:modified xsi:type="dcterms:W3CDTF">2018-06-01T12:48:50Z</dcterms:modified>
</cp:coreProperties>
</file>